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cteiul365-my.sharepoint.com/personal/afgse1_iscte-iul_pt/Documents/__LCD_1ºAno/2ºSemestre/4_Optimização para Ciência de Dados/"/>
    </mc:Choice>
  </mc:AlternateContent>
  <xr:revisionPtr revIDLastSave="91" documentId="13_ncr:1_{A2AD103D-E0F5-459F-BB37-907FD133112A}" xr6:coauthVersionLast="47" xr6:coauthVersionMax="47" xr10:uidLastSave="{F928F57A-6B4A-4CA1-B4A0-673793B28D5E}"/>
  <bookViews>
    <workbookView xWindow="28680" yWindow="-120" windowWidth="29040" windowHeight="15990" xr2:uid="{00000000-000D-0000-FFFF-FFFF00000000}"/>
  </bookViews>
  <sheets>
    <sheet name="Answer Report Hot Tubes" sheetId="34" r:id="rId1"/>
    <sheet name="Sensitivity Report Hot Tubes" sheetId="35" r:id="rId2"/>
    <sheet name="Exemplo Hot Tubes" sheetId="20" r:id="rId3"/>
    <sheet name="Ex 3.5_2.16" sheetId="16" r:id="rId4"/>
    <sheet name="Ex 3.7_2.19" sheetId="19" r:id="rId5"/>
    <sheet name="Answer Report 3.8_2.22_4.8" sheetId="36" r:id="rId6"/>
    <sheet name="Sensitivity Report 3.8_2.22_4.8" sheetId="37" r:id="rId7"/>
    <sheet name="Ex 3.8_2.22_4.8" sheetId="30" r:id="rId8"/>
    <sheet name="Rel Resposta 3.13_4.12" sheetId="28" r:id="rId9"/>
    <sheet name="Rel Sensibilidade 3.13_4.12" sheetId="29" r:id="rId10"/>
    <sheet name="Ex 3.13_4.12" sheetId="17" r:id="rId11"/>
    <sheet name="Rel Resposta 3.16_4.15" sheetId="50" r:id="rId12"/>
    <sheet name="Rel Sensib 3.16_4.15" sheetId="51" r:id="rId13"/>
    <sheet name="Ex 3.16_4.15" sheetId="47" r:id="rId14"/>
    <sheet name="Rel Resposta 3.21_4.18" sheetId="43" r:id="rId15"/>
    <sheet name="Rel Sensibil 3.21_4.18" sheetId="44" r:id="rId16"/>
    <sheet name="Ex 3.21_4.18" sheetId="38" r:id="rId17"/>
    <sheet name="Rel de Respostas 3.23_4.18_4.20" sheetId="41" r:id="rId18"/>
    <sheet name="Rel de Sensibili 3.23_4.18_4.20" sheetId="42" r:id="rId19"/>
    <sheet name="Ex 3.23_4.18_4.20" sheetId="18" r:id="rId20"/>
  </sheets>
  <definedNames>
    <definedName name="solver_adj" localSheetId="10" hidden="1">'Ex 3.13_4.12'!$C$3:$D$4</definedName>
    <definedName name="solver_adj" localSheetId="13" hidden="1">'Ex 3.16_4.15'!$C$16:$E$16</definedName>
    <definedName name="solver_adj" localSheetId="16" hidden="1">'Ex 3.21_4.18'!$D$6:$H$6</definedName>
    <definedName name="solver_adj" localSheetId="19" hidden="1">'Ex 3.23_4.18_4.20'!$C$11:$F$12</definedName>
    <definedName name="solver_adj" localSheetId="3" hidden="1">'Ex 3.5_2.16'!$C$3:$D$3</definedName>
    <definedName name="solver_adj" localSheetId="4" hidden="1">'Ex 3.7_2.19'!$C$3:$D$3</definedName>
    <definedName name="solver_adj" localSheetId="7" hidden="1">'Ex 3.8_2.22_4.8'!$C$3:$D$3</definedName>
    <definedName name="solver_adj" localSheetId="2" hidden="1">'Exemplo Hot Tubes'!$C$3:$D$3</definedName>
    <definedName name="solver_cvg" localSheetId="10" hidden="1">0.0001</definedName>
    <definedName name="solver_cvg" localSheetId="13" hidden="1">0.0001</definedName>
    <definedName name="solver_cvg" localSheetId="16" hidden="1">0.0001</definedName>
    <definedName name="solver_cvg" localSheetId="19" hidden="1">0.0001</definedName>
    <definedName name="solver_cvg" localSheetId="3" hidden="1">0.0001</definedName>
    <definedName name="solver_cvg" localSheetId="4" hidden="1">0.0001</definedName>
    <definedName name="solver_cvg" localSheetId="7" hidden="1">0.0001</definedName>
    <definedName name="solver_cvg" localSheetId="2" hidden="1">0.0001</definedName>
    <definedName name="solver_drv" localSheetId="10" hidden="1">2</definedName>
    <definedName name="solver_drv" localSheetId="13" hidden="1">2</definedName>
    <definedName name="solver_drv" localSheetId="16" hidden="1">1</definedName>
    <definedName name="solver_drv" localSheetId="19" hidden="1">2</definedName>
    <definedName name="solver_drv" localSheetId="3" hidden="1">2</definedName>
    <definedName name="solver_drv" localSheetId="4" hidden="1">2</definedName>
    <definedName name="solver_drv" localSheetId="7" hidden="1">2</definedName>
    <definedName name="solver_drv" localSheetId="2" hidden="1">2</definedName>
    <definedName name="solver_eng" localSheetId="10" hidden="1">2</definedName>
    <definedName name="solver_eng" localSheetId="13" hidden="1">2</definedName>
    <definedName name="solver_eng" localSheetId="16" hidden="1">2</definedName>
    <definedName name="solver_eng" localSheetId="19" hidden="1">2</definedName>
    <definedName name="solver_eng" localSheetId="3" hidden="1">2</definedName>
    <definedName name="solver_eng" localSheetId="4" hidden="1">2</definedName>
    <definedName name="solver_eng" localSheetId="7" hidden="1">2</definedName>
    <definedName name="solver_eng" localSheetId="2" hidden="1">2</definedName>
    <definedName name="solver_est" localSheetId="10" hidden="1">1</definedName>
    <definedName name="solver_est" localSheetId="13" hidden="1">1</definedName>
    <definedName name="solver_est" localSheetId="16" hidden="1">1</definedName>
    <definedName name="solver_est" localSheetId="19" hidden="1">1</definedName>
    <definedName name="solver_est" localSheetId="3" hidden="1">1</definedName>
    <definedName name="solver_est" localSheetId="4" hidden="1">1</definedName>
    <definedName name="solver_est" localSheetId="7" hidden="1">1</definedName>
    <definedName name="solver_est" localSheetId="2" hidden="1">1</definedName>
    <definedName name="solver_itr" localSheetId="10" hidden="1">2147483647</definedName>
    <definedName name="solver_itr" localSheetId="13" hidden="1">2147483647</definedName>
    <definedName name="solver_itr" localSheetId="16" hidden="1">2147483647</definedName>
    <definedName name="solver_itr" localSheetId="19" hidden="1">2147483647</definedName>
    <definedName name="solver_itr" localSheetId="3" hidden="1">2147483647</definedName>
    <definedName name="solver_itr" localSheetId="4" hidden="1">2147483647</definedName>
    <definedName name="solver_itr" localSheetId="7" hidden="1">2147483647</definedName>
    <definedName name="solver_itr" localSheetId="2" hidden="1">2147483647</definedName>
    <definedName name="solver_lhs1" localSheetId="10" hidden="1">'Ex 3.13_4.12'!$C$10:$D$10</definedName>
    <definedName name="solver_lhs1" localSheetId="13" hidden="1">'Ex 3.16_4.15'!$F$20:$F$23</definedName>
    <definedName name="solver_lhs1" localSheetId="16" hidden="1">'Ex 3.21_4.18'!$I$11:$I$14</definedName>
    <definedName name="solver_lhs1" localSheetId="19" hidden="1">'Ex 3.23_4.18_4.20'!$C$13:$F$13</definedName>
    <definedName name="solver_lhs1" localSheetId="3" hidden="1">'Ex 3.5_2.16'!$E$7</definedName>
    <definedName name="solver_lhs1" localSheetId="4" hidden="1">'Ex 3.7_2.19'!$E$7:$E$9</definedName>
    <definedName name="solver_lhs1" localSheetId="7" hidden="1">'Ex 3.8_2.22_4.8'!$E$7:$E$10</definedName>
    <definedName name="solver_lhs1" localSheetId="2" hidden="1">'Exemplo Hot Tubes'!$E$7:$E$9</definedName>
    <definedName name="solver_lhs10" localSheetId="16" hidden="1">'Ex 3.21_4.18'!$K$12</definedName>
    <definedName name="solver_lhs2" localSheetId="10" hidden="1">'Ex 3.13_4.12'!$E$14:$E$16</definedName>
    <definedName name="solver_lhs2" localSheetId="13" hidden="1">'Ex 3.16_4.15'!$F$24:$F$27</definedName>
    <definedName name="solver_lhs2" localSheetId="16" hidden="1">'Ex 3.21_4.18'!$I$15</definedName>
    <definedName name="solver_lhs2" localSheetId="19" hidden="1">'Ex 3.23_4.18_4.20'!$C$13:$F$13</definedName>
    <definedName name="solver_lhs2" localSheetId="3" hidden="1">'Ex 3.5_2.16'!$E$8</definedName>
    <definedName name="solver_lhs2" localSheetId="4" hidden="1">'Ex 3.7_2.19'!$E$9</definedName>
    <definedName name="solver_lhs2" localSheetId="7" hidden="1">'Ex 3.8_2.22_4.8'!$E$7:$E$9</definedName>
    <definedName name="solver_lhs2" localSheetId="2" hidden="1">'Exemplo Hot Tubes'!$E$9</definedName>
    <definedName name="solver_lhs3" localSheetId="10" hidden="1">'Ex 3.13_4.12'!#REF!</definedName>
    <definedName name="solver_lhs3" localSheetId="13" hidden="1">'Ex 3.16_4.15'!$F$28:$F$30</definedName>
    <definedName name="solver_lhs3" localSheetId="16" hidden="1">'Ex 3.21_4.18'!$I$16:$I$20</definedName>
    <definedName name="solver_lhs3" localSheetId="19" hidden="1">'Ex 3.23_4.18_4.20'!$G$11:$G$12</definedName>
    <definedName name="solver_lhs3" localSheetId="3" hidden="1">'Ex 3.5_2.16'!#REF!</definedName>
    <definedName name="solver_lhs3" localSheetId="4" hidden="1">'Ex 3.7_2.19'!#REF!</definedName>
    <definedName name="solver_lhs3" localSheetId="7" hidden="1">'Ex 3.8_2.22_4.8'!#REF!</definedName>
    <definedName name="solver_lhs3" localSheetId="2" hidden="1">'Exemplo Hot Tubes'!#REF!</definedName>
    <definedName name="solver_lhs4" localSheetId="10" hidden="1">'Ex 3.13_4.12'!#REF!</definedName>
    <definedName name="solver_lhs4" localSheetId="13" hidden="1">'Ex 3.16_4.15'!#REF!</definedName>
    <definedName name="solver_lhs4" localSheetId="16" hidden="1">'Ex 3.21_4.18'!$I$19</definedName>
    <definedName name="solver_lhs4" localSheetId="19" hidden="1">'Ex 3.23_4.18_4.20'!#REF!</definedName>
    <definedName name="solver_lhs4" localSheetId="3" hidden="1">'Ex 3.5_2.16'!#REF!</definedName>
    <definedName name="solver_lhs4" localSheetId="4" hidden="1">'Ex 3.7_2.19'!#REF!</definedName>
    <definedName name="solver_lhs4" localSheetId="7" hidden="1">'Ex 3.8_2.22_4.8'!#REF!</definedName>
    <definedName name="solver_lhs4" localSheetId="2" hidden="1">'Exemplo Hot Tubes'!#REF!</definedName>
    <definedName name="solver_lhs5" localSheetId="16" hidden="1">'Ex 3.21_4.18'!$I$19</definedName>
    <definedName name="solver_lhs6" localSheetId="16" hidden="1">'Ex 3.21_4.18'!$I$19</definedName>
    <definedName name="solver_lhs7" localSheetId="16" hidden="1">'Ex 3.21_4.18'!$I$19</definedName>
    <definedName name="solver_lhs8" localSheetId="16" hidden="1">'Ex 3.21_4.18'!$I$19</definedName>
    <definedName name="solver_lhs9" localSheetId="16" hidden="1">'Ex 3.21_4.18'!$I$19</definedName>
    <definedName name="solver_mip" localSheetId="10" hidden="1">2147483647</definedName>
    <definedName name="solver_mip" localSheetId="13" hidden="1">2147483647</definedName>
    <definedName name="solver_mip" localSheetId="16" hidden="1">2147483647</definedName>
    <definedName name="solver_mip" localSheetId="19" hidden="1">2147483647</definedName>
    <definedName name="solver_mip" localSheetId="3" hidden="1">2147483647</definedName>
    <definedName name="solver_mip" localSheetId="4" hidden="1">2147483647</definedName>
    <definedName name="solver_mip" localSheetId="7" hidden="1">2147483647</definedName>
    <definedName name="solver_mip" localSheetId="2" hidden="1">2147483647</definedName>
    <definedName name="solver_mni" localSheetId="10" hidden="1">30</definedName>
    <definedName name="solver_mni" localSheetId="13" hidden="1">30</definedName>
    <definedName name="solver_mni" localSheetId="16" hidden="1">30</definedName>
    <definedName name="solver_mni" localSheetId="19" hidden="1">30</definedName>
    <definedName name="solver_mni" localSheetId="3" hidden="1">30</definedName>
    <definedName name="solver_mni" localSheetId="4" hidden="1">30</definedName>
    <definedName name="solver_mni" localSheetId="7" hidden="1">30</definedName>
    <definedName name="solver_mni" localSheetId="2" hidden="1">30</definedName>
    <definedName name="solver_mrt" localSheetId="10" hidden="1">0.075</definedName>
    <definedName name="solver_mrt" localSheetId="13" hidden="1">0.075</definedName>
    <definedName name="solver_mrt" localSheetId="16" hidden="1">0.075</definedName>
    <definedName name="solver_mrt" localSheetId="19" hidden="1">0.075</definedName>
    <definedName name="solver_mrt" localSheetId="3" hidden="1">0.075</definedName>
    <definedName name="solver_mrt" localSheetId="4" hidden="1">0.075</definedName>
    <definedName name="solver_mrt" localSheetId="7" hidden="1">0.075</definedName>
    <definedName name="solver_mrt" localSheetId="2" hidden="1">0.075</definedName>
    <definedName name="solver_msl" localSheetId="10" hidden="1">2</definedName>
    <definedName name="solver_msl" localSheetId="13" hidden="1">2</definedName>
    <definedName name="solver_msl" localSheetId="16" hidden="1">2</definedName>
    <definedName name="solver_msl" localSheetId="19" hidden="1">2</definedName>
    <definedName name="solver_msl" localSheetId="3" hidden="1">2</definedName>
    <definedName name="solver_msl" localSheetId="4" hidden="1">2</definedName>
    <definedName name="solver_msl" localSheetId="7" hidden="1">2</definedName>
    <definedName name="solver_msl" localSheetId="2" hidden="1">2</definedName>
    <definedName name="solver_neg" localSheetId="10" hidden="1">1</definedName>
    <definedName name="solver_neg" localSheetId="13" hidden="1">1</definedName>
    <definedName name="solver_neg" localSheetId="16" hidden="1">1</definedName>
    <definedName name="solver_neg" localSheetId="19" hidden="1">1</definedName>
    <definedName name="solver_neg" localSheetId="3" hidden="1">1</definedName>
    <definedName name="solver_neg" localSheetId="4" hidden="1">1</definedName>
    <definedName name="solver_neg" localSheetId="7" hidden="1">1</definedName>
    <definedName name="solver_neg" localSheetId="2" hidden="1">1</definedName>
    <definedName name="solver_nod" localSheetId="10" hidden="1">2147483647</definedName>
    <definedName name="solver_nod" localSheetId="13" hidden="1">2147483647</definedName>
    <definedName name="solver_nod" localSheetId="16" hidden="1">2147483647</definedName>
    <definedName name="solver_nod" localSheetId="19" hidden="1">2147483647</definedName>
    <definedName name="solver_nod" localSheetId="3" hidden="1">2147483647</definedName>
    <definedName name="solver_nod" localSheetId="4" hidden="1">2147483647</definedName>
    <definedName name="solver_nod" localSheetId="7" hidden="1">2147483647</definedName>
    <definedName name="solver_nod" localSheetId="2" hidden="1">2147483647</definedName>
    <definedName name="solver_num" localSheetId="10" hidden="1">2</definedName>
    <definedName name="solver_num" localSheetId="13" hidden="1">3</definedName>
    <definedName name="solver_num" localSheetId="16" hidden="1">3</definedName>
    <definedName name="solver_num" localSheetId="19" hidden="1">3</definedName>
    <definedName name="solver_num" localSheetId="3" hidden="1">2</definedName>
    <definedName name="solver_num" localSheetId="4" hidden="1">1</definedName>
    <definedName name="solver_num" localSheetId="7" hidden="1">1</definedName>
    <definedName name="solver_num" localSheetId="2" hidden="1">1</definedName>
    <definedName name="solver_nwt" localSheetId="10" hidden="1">1</definedName>
    <definedName name="solver_nwt" localSheetId="13" hidden="1">1</definedName>
    <definedName name="solver_nwt" localSheetId="16" hidden="1">1</definedName>
    <definedName name="solver_nwt" localSheetId="19" hidden="1">1</definedName>
    <definedName name="solver_nwt" localSheetId="3" hidden="1">1</definedName>
    <definedName name="solver_nwt" localSheetId="4" hidden="1">1</definedName>
    <definedName name="solver_nwt" localSheetId="7" hidden="1">1</definedName>
    <definedName name="solver_nwt" localSheetId="2" hidden="1">1</definedName>
    <definedName name="solver_opt" localSheetId="10" hidden="1">'Ex 3.13_4.12'!$E$8</definedName>
    <definedName name="solver_opt" localSheetId="13" hidden="1">'Ex 3.16_4.15'!$F$17</definedName>
    <definedName name="solver_opt" localSheetId="16" hidden="1">'Ex 3.21_4.18'!$I$7</definedName>
    <definedName name="solver_opt" localSheetId="19" hidden="1">'Ex 3.23_4.18_4.20'!$G$17</definedName>
    <definedName name="solver_opt" localSheetId="3" hidden="1">'Ex 3.5_2.16'!$E$4</definedName>
    <definedName name="solver_opt" localSheetId="4" hidden="1">'Ex 3.7_2.19'!$E$4</definedName>
    <definedName name="solver_opt" localSheetId="7" hidden="1">'Ex 3.8_2.22_4.8'!$E$4</definedName>
    <definedName name="solver_opt" localSheetId="2" hidden="1">'Exemplo Hot Tubes'!$E$4</definedName>
    <definedName name="solver_pre" localSheetId="10" hidden="1">0.000001</definedName>
    <definedName name="solver_pre" localSheetId="13" hidden="1">0.000001</definedName>
    <definedName name="solver_pre" localSheetId="16" hidden="1">0.000001</definedName>
    <definedName name="solver_pre" localSheetId="19" hidden="1">0.000001</definedName>
    <definedName name="solver_pre" localSheetId="3" hidden="1">0.000001</definedName>
    <definedName name="solver_pre" localSheetId="4" hidden="1">0.000001</definedName>
    <definedName name="solver_pre" localSheetId="7" hidden="1">0.000001</definedName>
    <definedName name="solver_pre" localSheetId="2" hidden="1">0.000001</definedName>
    <definedName name="solver_rbv" localSheetId="10" hidden="1">2</definedName>
    <definedName name="solver_rbv" localSheetId="13" hidden="1">2</definedName>
    <definedName name="solver_rbv" localSheetId="16" hidden="1">1</definedName>
    <definedName name="solver_rbv" localSheetId="19" hidden="1">2</definedName>
    <definedName name="solver_rbv" localSheetId="3" hidden="1">2</definedName>
    <definedName name="solver_rbv" localSheetId="4" hidden="1">2</definedName>
    <definedName name="solver_rbv" localSheetId="7" hidden="1">2</definedName>
    <definedName name="solver_rbv" localSheetId="2" hidden="1">2</definedName>
    <definedName name="solver_rel1" localSheetId="10" hidden="1">2</definedName>
    <definedName name="solver_rel1" localSheetId="13" hidden="1">3</definedName>
    <definedName name="solver_rel1" localSheetId="16" hidden="1">1</definedName>
    <definedName name="solver_rel1" localSheetId="19" hidden="1">1</definedName>
    <definedName name="solver_rel1" localSheetId="3" hidden="1">1</definedName>
    <definedName name="solver_rel1" localSheetId="4" hidden="1">3</definedName>
    <definedName name="solver_rel1" localSheetId="7" hidden="1">1</definedName>
    <definedName name="solver_rel1" localSheetId="2" hidden="1">1</definedName>
    <definedName name="solver_rel10" localSheetId="16" hidden="1">1</definedName>
    <definedName name="solver_rel2" localSheetId="10" hidden="1">1</definedName>
    <definedName name="solver_rel2" localSheetId="13" hidden="1">1</definedName>
    <definedName name="solver_rel2" localSheetId="16" hidden="1">3</definedName>
    <definedName name="solver_rel2" localSheetId="19" hidden="1">3</definedName>
    <definedName name="solver_rel2" localSheetId="3" hidden="1">1</definedName>
    <definedName name="solver_rel2" localSheetId="4" hidden="1">1</definedName>
    <definedName name="solver_rel2" localSheetId="7" hidden="1">1</definedName>
    <definedName name="solver_rel2" localSheetId="2" hidden="1">1</definedName>
    <definedName name="solver_rel3" localSheetId="10" hidden="1">3</definedName>
    <definedName name="solver_rel3" localSheetId="13" hidden="1">1</definedName>
    <definedName name="solver_rel3" localSheetId="16" hidden="1">3</definedName>
    <definedName name="solver_rel3" localSheetId="19" hidden="1">2</definedName>
    <definedName name="solver_rel3" localSheetId="3" hidden="1">3</definedName>
    <definedName name="solver_rel3" localSheetId="4" hidden="1">3</definedName>
    <definedName name="solver_rel3" localSheetId="7" hidden="1">3</definedName>
    <definedName name="solver_rel3" localSheetId="2" hidden="1">3</definedName>
    <definedName name="solver_rel4" localSheetId="10" hidden="1">3</definedName>
    <definedName name="solver_rel4" localSheetId="13" hidden="1">3</definedName>
    <definedName name="solver_rel4" localSheetId="16" hidden="1">3</definedName>
    <definedName name="solver_rel4" localSheetId="19" hidden="1">3</definedName>
    <definedName name="solver_rel4" localSheetId="3" hidden="1">3</definedName>
    <definedName name="solver_rel4" localSheetId="4" hidden="1">3</definedName>
    <definedName name="solver_rel4" localSheetId="7" hidden="1">3</definedName>
    <definedName name="solver_rel4" localSheetId="2" hidden="1">3</definedName>
    <definedName name="solver_rel5" localSheetId="16" hidden="1">3</definedName>
    <definedName name="solver_rel6" localSheetId="16" hidden="1">3</definedName>
    <definedName name="solver_rel7" localSheetId="16" hidden="1">3</definedName>
    <definedName name="solver_rel8" localSheetId="16" hidden="1">3</definedName>
    <definedName name="solver_rel9" localSheetId="16" hidden="1">3</definedName>
    <definedName name="solver_rhs1" localSheetId="10" hidden="1">'Ex 3.13_4.12'!$C$11:$D$11</definedName>
    <definedName name="solver_rhs1" localSheetId="13" hidden="1">'Ex 3.16_4.15'!$H$20:$H$23</definedName>
    <definedName name="solver_rhs1" localSheetId="16" hidden="1">'Ex 3.21_4.18'!$K$11:$K$14</definedName>
    <definedName name="solver_rhs1" localSheetId="19" hidden="1">'Ex 3.23_4.18_4.20'!$C$15:$F$15</definedName>
    <definedName name="solver_rhs1" localSheetId="3" hidden="1">'Ex 3.5_2.16'!$G$7</definedName>
    <definedName name="solver_rhs1" localSheetId="4" hidden="1">'Ex 3.7_2.19'!$G$7:$G$9</definedName>
    <definedName name="solver_rhs1" localSheetId="7" hidden="1">'Ex 3.8_2.22_4.8'!$G$7:$G$10</definedName>
    <definedName name="solver_rhs1" localSheetId="2" hidden="1">'Exemplo Hot Tubes'!$G$7:$G$9</definedName>
    <definedName name="solver_rhs10" localSheetId="16" hidden="1">'Ex 3.21_4.18'!$K$12</definedName>
    <definedName name="solver_rhs2" localSheetId="10" hidden="1">'Ex 3.13_4.12'!$F$14:$F$16</definedName>
    <definedName name="solver_rhs2" localSheetId="13" hidden="1">'Ex 3.16_4.15'!$H$24:$H$27</definedName>
    <definedName name="solver_rhs2" localSheetId="16" hidden="1">'Ex 3.21_4.18'!$K$15</definedName>
    <definedName name="solver_rhs2" localSheetId="19" hidden="1">'Ex 3.23_4.18_4.20'!$C$14:$F$14</definedName>
    <definedName name="solver_rhs2" localSheetId="3" hidden="1">'Ex 3.5_2.16'!$G$8</definedName>
    <definedName name="solver_rhs2" localSheetId="4" hidden="1">'Ex 3.7_2.19'!$G$9</definedName>
    <definedName name="solver_rhs2" localSheetId="7" hidden="1">'Ex 3.8_2.22_4.8'!$G$7:$G$9</definedName>
    <definedName name="solver_rhs2" localSheetId="2" hidden="1">'Exemplo Hot Tubes'!$G$9</definedName>
    <definedName name="solver_rhs3" localSheetId="10" hidden="1">'Ex 3.13_4.12'!#REF!</definedName>
    <definedName name="solver_rhs3" localSheetId="13" hidden="1">'Ex 3.16_4.15'!$H$28:$H$30</definedName>
    <definedName name="solver_rhs3" localSheetId="16" hidden="1">'Ex 3.21_4.18'!$K$16:$K$20</definedName>
    <definedName name="solver_rhs3" localSheetId="19" hidden="1">'Ex 3.23_4.18_4.20'!$H$11:$H$12</definedName>
    <definedName name="solver_rhs3" localSheetId="3" hidden="1">'Ex 3.5_2.16'!#REF!</definedName>
    <definedName name="solver_rhs3" localSheetId="4" hidden="1">'Ex 3.7_2.19'!#REF!</definedName>
    <definedName name="solver_rhs3" localSheetId="7" hidden="1">'Ex 3.8_2.22_4.8'!#REF!</definedName>
    <definedName name="solver_rhs3" localSheetId="2" hidden="1">'Exemplo Hot Tubes'!#REF!</definedName>
    <definedName name="solver_rhs4" localSheetId="10" hidden="1">'Ex 3.13_4.12'!#REF!</definedName>
    <definedName name="solver_rhs4" localSheetId="13" hidden="1">'Ex 3.16_4.15'!#REF!</definedName>
    <definedName name="solver_rhs4" localSheetId="16" hidden="1">'Ex 3.21_4.18'!$K$19</definedName>
    <definedName name="solver_rhs4" localSheetId="19" hidden="1">'Ex 3.23_4.18_4.20'!#REF!</definedName>
    <definedName name="solver_rhs4" localSheetId="3" hidden="1">'Ex 3.5_2.16'!#REF!</definedName>
    <definedName name="solver_rhs4" localSheetId="4" hidden="1">'Ex 3.7_2.19'!#REF!</definedName>
    <definedName name="solver_rhs4" localSheetId="7" hidden="1">'Ex 3.8_2.22_4.8'!#REF!</definedName>
    <definedName name="solver_rhs4" localSheetId="2" hidden="1">'Exemplo Hot Tubes'!#REF!</definedName>
    <definedName name="solver_rhs5" localSheetId="16" hidden="1">'Ex 3.21_4.18'!$K$19</definedName>
    <definedName name="solver_rhs6" localSheetId="16" hidden="1">'Ex 3.21_4.18'!$K$19</definedName>
    <definedName name="solver_rhs7" localSheetId="16" hidden="1">'Ex 3.21_4.18'!$K$19</definedName>
    <definedName name="solver_rhs8" localSheetId="16" hidden="1">'Ex 3.21_4.18'!$K$19</definedName>
    <definedName name="solver_rhs9" localSheetId="16" hidden="1">'Ex 3.21_4.18'!$K$19</definedName>
    <definedName name="solver_rlx" localSheetId="10" hidden="1">2</definedName>
    <definedName name="solver_rlx" localSheetId="13" hidden="1">2</definedName>
    <definedName name="solver_rlx" localSheetId="16" hidden="1">2</definedName>
    <definedName name="solver_rlx" localSheetId="19" hidden="1">2</definedName>
    <definedName name="solver_rlx" localSheetId="3" hidden="1">2</definedName>
    <definedName name="solver_rlx" localSheetId="4" hidden="1">2</definedName>
    <definedName name="solver_rlx" localSheetId="7" hidden="1">2</definedName>
    <definedName name="solver_rlx" localSheetId="2" hidden="1">2</definedName>
    <definedName name="solver_rsd" localSheetId="10" hidden="1">0</definedName>
    <definedName name="solver_rsd" localSheetId="13" hidden="1">0</definedName>
    <definedName name="solver_rsd" localSheetId="16" hidden="1">0</definedName>
    <definedName name="solver_rsd" localSheetId="19" hidden="1">0</definedName>
    <definedName name="solver_rsd" localSheetId="3" hidden="1">0</definedName>
    <definedName name="solver_rsd" localSheetId="4" hidden="1">0</definedName>
    <definedName name="solver_rsd" localSheetId="7" hidden="1">0</definedName>
    <definedName name="solver_rsd" localSheetId="2" hidden="1">0</definedName>
    <definedName name="solver_scl" localSheetId="10" hidden="1">2</definedName>
    <definedName name="solver_scl" localSheetId="13" hidden="1">2</definedName>
    <definedName name="solver_scl" localSheetId="16" hidden="1">1</definedName>
    <definedName name="solver_scl" localSheetId="19" hidden="1">2</definedName>
    <definedName name="solver_scl" localSheetId="3" hidden="1">2</definedName>
    <definedName name="solver_scl" localSheetId="4" hidden="1">2</definedName>
    <definedName name="solver_scl" localSheetId="7" hidden="1">2</definedName>
    <definedName name="solver_scl" localSheetId="2" hidden="1">2</definedName>
    <definedName name="solver_sho" localSheetId="10" hidden="1">2</definedName>
    <definedName name="solver_sho" localSheetId="13" hidden="1">2</definedName>
    <definedName name="solver_sho" localSheetId="16" hidden="1">2</definedName>
    <definedName name="solver_sho" localSheetId="19" hidden="1">2</definedName>
    <definedName name="solver_sho" localSheetId="3" hidden="1">2</definedName>
    <definedName name="solver_sho" localSheetId="4" hidden="1">2</definedName>
    <definedName name="solver_sho" localSheetId="7" hidden="1">2</definedName>
    <definedName name="solver_sho" localSheetId="2" hidden="1">2</definedName>
    <definedName name="solver_ssz" localSheetId="10" hidden="1">100</definedName>
    <definedName name="solver_ssz" localSheetId="13" hidden="1">100</definedName>
    <definedName name="solver_ssz" localSheetId="16" hidden="1">100</definedName>
    <definedName name="solver_ssz" localSheetId="19" hidden="1">100</definedName>
    <definedName name="solver_ssz" localSheetId="3" hidden="1">100</definedName>
    <definedName name="solver_ssz" localSheetId="4" hidden="1">100</definedName>
    <definedName name="solver_ssz" localSheetId="7" hidden="1">100</definedName>
    <definedName name="solver_ssz" localSheetId="2" hidden="1">100</definedName>
    <definedName name="solver_tim" localSheetId="10" hidden="1">2147483647</definedName>
    <definedName name="solver_tim" localSheetId="13" hidden="1">2147483647</definedName>
    <definedName name="solver_tim" localSheetId="16" hidden="1">2147483647</definedName>
    <definedName name="solver_tim" localSheetId="19" hidden="1">2147483647</definedName>
    <definedName name="solver_tim" localSheetId="3" hidden="1">2147483647</definedName>
    <definedName name="solver_tim" localSheetId="4" hidden="1">2147483647</definedName>
    <definedName name="solver_tim" localSheetId="7" hidden="1">2147483647</definedName>
    <definedName name="solver_tim" localSheetId="2" hidden="1">2147483647</definedName>
    <definedName name="solver_tol" localSheetId="10" hidden="1">0</definedName>
    <definedName name="solver_tol" localSheetId="13" hidden="1">0</definedName>
    <definedName name="solver_tol" localSheetId="16" hidden="1">0.01</definedName>
    <definedName name="solver_tol" localSheetId="19" hidden="1">0</definedName>
    <definedName name="solver_tol" localSheetId="3" hidden="1">0</definedName>
    <definedName name="solver_tol" localSheetId="4" hidden="1">0</definedName>
    <definedName name="solver_tol" localSheetId="7" hidden="1">0</definedName>
    <definedName name="solver_tol" localSheetId="2" hidden="1">0</definedName>
    <definedName name="solver_typ" localSheetId="10" hidden="1">2</definedName>
    <definedName name="solver_typ" localSheetId="13" hidden="1">2</definedName>
    <definedName name="solver_typ" localSheetId="16" hidden="1">1</definedName>
    <definedName name="solver_typ" localSheetId="19" hidden="1">2</definedName>
    <definedName name="solver_typ" localSheetId="3" hidden="1">1</definedName>
    <definedName name="solver_typ" localSheetId="4" hidden="1">2</definedName>
    <definedName name="solver_typ" localSheetId="7" hidden="1">1</definedName>
    <definedName name="solver_typ" localSheetId="2" hidden="1">1</definedName>
    <definedName name="solver_val" localSheetId="10" hidden="1">0</definedName>
    <definedName name="solver_val" localSheetId="13" hidden="1">0</definedName>
    <definedName name="solver_val" localSheetId="16" hidden="1">0</definedName>
    <definedName name="solver_val" localSheetId="19" hidden="1">0</definedName>
    <definedName name="solver_val" localSheetId="3" hidden="1">0</definedName>
    <definedName name="solver_val" localSheetId="4" hidden="1">0</definedName>
    <definedName name="solver_val" localSheetId="7" hidden="1">0</definedName>
    <definedName name="solver_val" localSheetId="2" hidden="1">0</definedName>
    <definedName name="solver_ver" localSheetId="10" hidden="1">3</definedName>
    <definedName name="solver_ver" localSheetId="13" hidden="1">3</definedName>
    <definedName name="solver_ver" localSheetId="16" hidden="1">3</definedName>
    <definedName name="solver_ver" localSheetId="19" hidden="1">3</definedName>
    <definedName name="solver_ver" localSheetId="3" hidden="1">3</definedName>
    <definedName name="solver_ver" localSheetId="4" hidden="1">3</definedName>
    <definedName name="solver_ver" localSheetId="7" hidden="1">3</definedName>
    <definedName name="solver_ver" localSheetId="2" hidden="1">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8" l="1"/>
  <c r="K11" i="38"/>
  <c r="K12" i="38"/>
  <c r="K13" i="38"/>
  <c r="E14" i="17"/>
  <c r="C10" i="17"/>
  <c r="G17" i="18"/>
  <c r="H20" i="47"/>
  <c r="G11" i="18"/>
  <c r="E7" i="19"/>
  <c r="E4" i="19"/>
  <c r="E8" i="16"/>
  <c r="E7" i="16"/>
  <c r="E4" i="16"/>
  <c r="E9" i="20"/>
  <c r="E8" i="20"/>
  <c r="E7" i="20"/>
  <c r="E4" i="20"/>
  <c r="H29" i="47"/>
  <c r="H30" i="47"/>
  <c r="H28" i="47"/>
  <c r="H21" i="47"/>
  <c r="H22" i="47"/>
  <c r="H23" i="47"/>
  <c r="F24" i="47"/>
  <c r="F25" i="47"/>
  <c r="F26" i="47"/>
  <c r="F27" i="47"/>
  <c r="F28" i="47"/>
  <c r="F29" i="47"/>
  <c r="F30" i="47"/>
  <c r="D4" i="47"/>
  <c r="H25" i="47"/>
  <c r="D5" i="47"/>
  <c r="H26" i="47"/>
  <c r="D6" i="47"/>
  <c r="H27" i="47"/>
  <c r="D3" i="47"/>
  <c r="H24" i="47"/>
  <c r="F23" i="47"/>
  <c r="F22" i="47"/>
  <c r="F21" i="47"/>
  <c r="F20" i="47"/>
  <c r="F17" i="47"/>
  <c r="H7" i="38"/>
  <c r="G7" i="38"/>
  <c r="F7" i="38"/>
  <c r="E7" i="38"/>
  <c r="K20" i="38"/>
  <c r="I20" i="38"/>
  <c r="K19" i="38"/>
  <c r="I19" i="38"/>
  <c r="K18" i="38"/>
  <c r="I18" i="38"/>
  <c r="K17" i="38"/>
  <c r="I17" i="38"/>
  <c r="K16" i="38"/>
  <c r="I16" i="38"/>
  <c r="K15" i="38"/>
  <c r="I15" i="38"/>
  <c r="K14" i="38"/>
  <c r="I14" i="38"/>
  <c r="I13" i="38"/>
  <c r="I12" i="38"/>
  <c r="I11" i="38"/>
  <c r="I7" i="38"/>
  <c r="E9" i="30"/>
  <c r="E10" i="30"/>
  <c r="E8" i="30"/>
  <c r="E7" i="30"/>
  <c r="E4" i="30"/>
  <c r="E9" i="19"/>
  <c r="E8" i="19"/>
  <c r="F13" i="18"/>
  <c r="D13" i="18"/>
  <c r="E13" i="18"/>
  <c r="C13" i="18"/>
  <c r="G12" i="18"/>
  <c r="E16" i="17"/>
  <c r="E15" i="17"/>
  <c r="E8" i="17"/>
  <c r="D10" i="17"/>
</calcChain>
</file>

<file path=xl/sharedStrings.xml><?xml version="1.0" encoding="utf-8"?>
<sst xmlns="http://schemas.openxmlformats.org/spreadsheetml/2006/main" count="943" uniqueCount="355">
  <si>
    <t>x1</t>
  </si>
  <si>
    <t>x2</t>
  </si>
  <si>
    <t>Max</t>
  </si>
  <si>
    <t>L.H.Side</t>
  </si>
  <si>
    <t xml:space="preserve"> R.H.Side</t>
  </si>
  <si>
    <t>Restrições</t>
  </si>
  <si>
    <t>Geradores</t>
  </si>
  <si>
    <t>Alternadores</t>
  </si>
  <si>
    <t>N.º a produzir</t>
  </si>
  <si>
    <t>Tempo Instal. Eléct.</t>
  </si>
  <si>
    <t>Tempo Testes</t>
  </si>
  <si>
    <t>Lucro</t>
  </si>
  <si>
    <t>Usado</t>
  </si>
  <si>
    <t>Disponível</t>
  </si>
  <si>
    <t>Total</t>
  </si>
  <si>
    <t>Ex 3.5 (p. 116) / 2.16 (p.42)</t>
  </si>
  <si>
    <t>Min</t>
  </si>
  <si>
    <t>N.º de</t>
  </si>
  <si>
    <t>Gás</t>
  </si>
  <si>
    <t>Custo de</t>
  </si>
  <si>
    <t>Horas necessárias</t>
  </si>
  <si>
    <t>Produção</t>
  </si>
  <si>
    <t>Montagem</t>
  </si>
  <si>
    <t>Embalamento</t>
  </si>
  <si>
    <t>Usadas</t>
  </si>
  <si>
    <t>Disponíveis</t>
  </si>
  <si>
    <t>Custo Total</t>
  </si>
  <si>
    <t>Eléctrico</t>
  </si>
  <si>
    <t>Ex 3.23</t>
  </si>
  <si>
    <t>Local 1</t>
  </si>
  <si>
    <t>Local 2</t>
  </si>
  <si>
    <t>Local 3</t>
  </si>
  <si>
    <t>Local 4</t>
  </si>
  <si>
    <t>Local 5</t>
  </si>
  <si>
    <t>Local 6</t>
  </si>
  <si>
    <t>das Origens para os Destinos</t>
  </si>
  <si>
    <t>Enviados</t>
  </si>
  <si>
    <t>Recebido</t>
  </si>
  <si>
    <t>Necessário Min</t>
  </si>
  <si>
    <t>Necessário Máx</t>
  </si>
  <si>
    <t>Produzir int.</t>
  </si>
  <si>
    <t>Comprar ext.</t>
  </si>
  <si>
    <t>Necessário fornecer</t>
  </si>
  <si>
    <t>Custo total de transferência</t>
  </si>
  <si>
    <t>Custos de envio</t>
  </si>
  <si>
    <t>origens</t>
  </si>
  <si>
    <t>Ex 3.7 / 2.19</t>
  </si>
  <si>
    <t>min</t>
  </si>
  <si>
    <t>TV</t>
  </si>
  <si>
    <t>Revista</t>
  </si>
  <si>
    <t>N.º de anúncios</t>
  </si>
  <si>
    <t>&gt;=</t>
  </si>
  <si>
    <t>custo (milhares de $)</t>
  </si>
  <si>
    <t>SUV's (aumento % venda)</t>
  </si>
  <si>
    <t>Trucks (aumento % venda)</t>
  </si>
  <si>
    <t>Sedans (aumento % venda)</t>
  </si>
  <si>
    <t>Exemplo Hot Tubes</t>
  </si>
  <si>
    <t>Bombas</t>
  </si>
  <si>
    <t>Tubo (m)</t>
  </si>
  <si>
    <t>Trabalho (h)</t>
  </si>
  <si>
    <t>Microsoft Excel 16.0 Relatório de Resposta</t>
  </si>
  <si>
    <t>Resultado: O Solver encontrou uma solução. Todas as restrições e condições de otimização foram satisfeitas.</t>
  </si>
  <si>
    <t>Motor do Solver</t>
  </si>
  <si>
    <t>Motor: LP Simplex</t>
  </si>
  <si>
    <t>Opções do Solver</t>
  </si>
  <si>
    <t>Tempo Máximo Ilimitado,  Iterações Ilimitado, Precision 0,000001</t>
  </si>
  <si>
    <t>Máximo de Subproblemas Ilimitado, Máximo de Soluções de Número Inteiro Ilimitado, Tolerância de Número Inteiro 0%, Assumir NãoNegativo</t>
  </si>
  <si>
    <t>Célula de Objetivo (Máximo)</t>
  </si>
  <si>
    <t>Célula</t>
  </si>
  <si>
    <t>Nome</t>
  </si>
  <si>
    <t>Valor Original</t>
  </si>
  <si>
    <t>Valor Final</t>
  </si>
  <si>
    <t>Células de Variável</t>
  </si>
  <si>
    <t>Número inteiro</t>
  </si>
  <si>
    <t>Valor da Célula</t>
  </si>
  <si>
    <t>Fórmula</t>
  </si>
  <si>
    <t>Estado</t>
  </si>
  <si>
    <t>Margem</t>
  </si>
  <si>
    <t>$E$4</t>
  </si>
  <si>
    <t>$C$3</t>
  </si>
  <si>
    <t>N.º a produzir x1</t>
  </si>
  <si>
    <t>Contin</t>
  </si>
  <si>
    <t>$D$3</t>
  </si>
  <si>
    <t>N.º a produzir x2</t>
  </si>
  <si>
    <t>$E$7</t>
  </si>
  <si>
    <t>$E$7&lt;=$G$7</t>
  </si>
  <si>
    <t>Enlace</t>
  </si>
  <si>
    <t>$E$8</t>
  </si>
  <si>
    <t>$E$8&lt;=$G$8</t>
  </si>
  <si>
    <t>$E$9</t>
  </si>
  <si>
    <t>$E$9&lt;=$G$9</t>
  </si>
  <si>
    <t>Sem Enlace</t>
  </si>
  <si>
    <t>Microsoft Excel 16.0 Relatório de Sensibilidade</t>
  </si>
  <si>
    <t>Final</t>
  </si>
  <si>
    <t>Valor</t>
  </si>
  <si>
    <t>Reduzido</t>
  </si>
  <si>
    <t>Custo</t>
  </si>
  <si>
    <t>Objetivo</t>
  </si>
  <si>
    <t>Coeficiente</t>
  </si>
  <si>
    <t>Permissível</t>
  </si>
  <si>
    <t>Aumentar</t>
  </si>
  <si>
    <t>Diminuir</t>
  </si>
  <si>
    <t>Sombra</t>
  </si>
  <si>
    <t>Preço</t>
  </si>
  <si>
    <t>Restrição</t>
  </si>
  <si>
    <t>Lado Direito</t>
  </si>
  <si>
    <t>&lt;=</t>
  </si>
  <si>
    <t>Folha de Cálculo: [Ex_Solver.xlsx]Ex 3.13</t>
  </si>
  <si>
    <t>Relatório Criado: 29-04-2021 11:13:50</t>
  </si>
  <si>
    <t>Tempo de Solução: 0,047 Segundos.</t>
  </si>
  <si>
    <t>Iterações: 3 Subproblemas: 0</t>
  </si>
  <si>
    <t>Célula de Objetivo (Mínimo)</t>
  </si>
  <si>
    <t>Comprar ext. Custo Total</t>
  </si>
  <si>
    <t>Produzir int. Eléctrico</t>
  </si>
  <si>
    <t>Produzir int. Gás</t>
  </si>
  <si>
    <t>$C$4</t>
  </si>
  <si>
    <t>Comprar ext. Eléctrico</t>
  </si>
  <si>
    <t>$D$4</t>
  </si>
  <si>
    <t>Comprar ext. Gás</t>
  </si>
  <si>
    <t>$C$10</t>
  </si>
  <si>
    <t>Disponível Eléctrico</t>
  </si>
  <si>
    <t>$C$10=$C$11</t>
  </si>
  <si>
    <t>$D$10</t>
  </si>
  <si>
    <t>Disponível Gás</t>
  </si>
  <si>
    <t>$D$10=$D$11</t>
  </si>
  <si>
    <t>$E$14</t>
  </si>
  <si>
    <t>Produção Usadas</t>
  </si>
  <si>
    <t>$E$14&lt;=$F$14</t>
  </si>
  <si>
    <t>$E$15</t>
  </si>
  <si>
    <t>Montagem Usadas</t>
  </si>
  <si>
    <t>$E$15&lt;=$F$15</t>
  </si>
  <si>
    <t>$E$16</t>
  </si>
  <si>
    <t>Embalamento Usadas</t>
  </si>
  <si>
    <t>$E$16&lt;=$F$16</t>
  </si>
  <si>
    <t>Ex 2.22 / 3.8 / 4.8</t>
  </si>
  <si>
    <t>Razors</t>
  </si>
  <si>
    <t>max</t>
  </si>
  <si>
    <t>Zoomers</t>
  </si>
  <si>
    <t>quantidade</t>
  </si>
  <si>
    <t>lucro</t>
  </si>
  <si>
    <t>Produção Máxima</t>
  </si>
  <si>
    <t>Relação qt Produtos</t>
  </si>
  <si>
    <t>Polímoros</t>
  </si>
  <si>
    <t>Horas</t>
  </si>
  <si>
    <t>quantidade x1</t>
  </si>
  <si>
    <t>quantidade x2</t>
  </si>
  <si>
    <t>$E$10</t>
  </si>
  <si>
    <t>$E$10&lt;=$G$10</t>
  </si>
  <si>
    <t>(AS)</t>
  </si>
  <si>
    <t>(HL)</t>
  </si>
  <si>
    <t>Microsoft Excel 16.0 Answer Report</t>
  </si>
  <si>
    <t>Worksheet: [Ex_Solver.xlsx]Exemplo Hot Tubes com Relat</t>
  </si>
  <si>
    <t>Report Created: 29/04/2021 19:10:34</t>
  </si>
  <si>
    <t>Result: Solver found a solution.  All Constraints and optimality conditions are satisfied.</t>
  </si>
  <si>
    <t>Solver Engine</t>
  </si>
  <si>
    <t>Engine: Simplex LP</t>
  </si>
  <si>
    <t>Solution Time: 0,032 Seconds.</t>
  </si>
  <si>
    <t>Iterations: 2 Subproblems: 0</t>
  </si>
  <si>
    <t>Solver Options</t>
  </si>
  <si>
    <t>Max Time Unlimited,  Iterations Unlimited, Precision 0,000001</t>
  </si>
  <si>
    <t>Max Subproblems Unlimited, Max Integer Sols Unlimited, Integer Tolerance 0%, Assume NonNegative</t>
  </si>
  <si>
    <t>Objective Cell (Max)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</si>
  <si>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</si>
  <si>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</si>
  <si>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</si>
  <si>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</si>
  <si>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</si>
  <si>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</si>
  <si>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</si>
  <si>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</si>
  <si>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</si>
  <si>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</si>
  <si>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</si>
  <si>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Binding</t>
  </si>
  <si>
    <t>Not Binding</t>
  </si>
  <si>
    <t>Microsoft Excel 16.0 Sensitivity Report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</si>
  <si>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</si>
  <si>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</si>
  <si>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</si>
  <si>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</si>
  <si>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</si>
  <si>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</si>
  <si>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</si>
  <si>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</si>
  <si>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</si>
  <si>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</si>
  <si>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</si>
  <si>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</si>
  <si>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>Worksheet: [Ex_Solver.xlsx]Ex 2.22_3.8_4.8</t>
  </si>
  <si>
    <t>Report Created: 29/04/2021 20:02:57</t>
  </si>
  <si>
    <t>Solution Time: 0,016 Seconds.</t>
  </si>
  <si>
    <t>Iterations: 3 Subproblems: 0</t>
  </si>
  <si>
    <t>Report Created: 29/04/2021 20:02:58</t>
  </si>
  <si>
    <t>x3</t>
  </si>
  <si>
    <t>x4</t>
  </si>
  <si>
    <t>x5</t>
  </si>
  <si>
    <t>HyperLink</t>
  </si>
  <si>
    <t>Fastlink</t>
  </si>
  <si>
    <t>SpeedLink</t>
  </si>
  <si>
    <t>MicroLink</t>
  </si>
  <si>
    <t>EtherLink</t>
  </si>
  <si>
    <t>Nº a produzir</t>
  </si>
  <si>
    <t>Restrições:</t>
  </si>
  <si>
    <t>Limites</t>
  </si>
  <si>
    <t>relaçao entre x1 e x2</t>
  </si>
  <si>
    <t>Ex 3.21_4.18</t>
  </si>
  <si>
    <t>Folha de Cálculo: [Ex_Solver.xlsx]Ex 3.21_4.18</t>
  </si>
  <si>
    <t>Iterações: 9 Subproblemas: 0</t>
  </si>
  <si>
    <t>Tempo Máximo Ilimitado,  Iterações Ilimitado, Precision 0,000001, Utilizar Arredondamento Automático</t>
  </si>
  <si>
    <t>Máximo de Subproblemas Ilimitado, Máximo de Soluções de Número Inteiro Ilimitado, Tolerância de Número Inteiro 1%, Assumir NãoNegativo</t>
  </si>
  <si>
    <t>$I$7</t>
  </si>
  <si>
    <t>$D$6</t>
  </si>
  <si>
    <t>Nº a produzir HyperLink</t>
  </si>
  <si>
    <t>$E$6</t>
  </si>
  <si>
    <t>Nº a produzir Fastlink</t>
  </si>
  <si>
    <t>$F$6</t>
  </si>
  <si>
    <t>Nº a produzir SpeedLink</t>
  </si>
  <si>
    <t>$G$6</t>
  </si>
  <si>
    <t>Nº a produzir MicroLink</t>
  </si>
  <si>
    <t>$H$6</t>
  </si>
  <si>
    <t>Nº a produzir EtherLink</t>
  </si>
  <si>
    <t>$I$11</t>
  </si>
  <si>
    <t>$I$11&lt;=$K$11</t>
  </si>
  <si>
    <t>$I$12</t>
  </si>
  <si>
    <t>$I$12&lt;=$K$12</t>
  </si>
  <si>
    <t>$I$13</t>
  </si>
  <si>
    <t>$I$13&lt;=$K$13</t>
  </si>
  <si>
    <t>$I$14</t>
  </si>
  <si>
    <t>$I$14&lt;=$K$14</t>
  </si>
  <si>
    <t>$I$15</t>
  </si>
  <si>
    <t>$I$15&gt;=$K$15</t>
  </si>
  <si>
    <t>$I$16</t>
  </si>
  <si>
    <t>$I$16&gt;=$K$16</t>
  </si>
  <si>
    <t>$I$17</t>
  </si>
  <si>
    <t>$I$17&gt;=$K$17</t>
  </si>
  <si>
    <t>$I$18</t>
  </si>
  <si>
    <t>$I$18&gt;=$K$18</t>
  </si>
  <si>
    <t>$I$19</t>
  </si>
  <si>
    <t>$I$19&gt;=$K$19</t>
  </si>
  <si>
    <t>$I$20</t>
  </si>
  <si>
    <t>$I$20&gt;=$K$20</t>
  </si>
  <si>
    <t>Folha de Cálculo: [Ex_Solver.xlsx]Ex 3.23_4.18_4.20</t>
  </si>
  <si>
    <t>Relatório Criado: 02-05-2021 23:26:55</t>
  </si>
  <si>
    <t>Iterações: 14 Subproblemas: 0</t>
  </si>
  <si>
    <t>$G$17</t>
  </si>
  <si>
    <t>Custo total de transferência Enviados</t>
  </si>
  <si>
    <t>$C$11</t>
  </si>
  <si>
    <t>Local 1 Local 3</t>
  </si>
  <si>
    <t>$D$11</t>
  </si>
  <si>
    <t>Local 1 Local 4</t>
  </si>
  <si>
    <t>$E$11</t>
  </si>
  <si>
    <t>Local 1 Local 5</t>
  </si>
  <si>
    <t>$F$11</t>
  </si>
  <si>
    <t>Local 1 Local 6</t>
  </si>
  <si>
    <t>$C$12</t>
  </si>
  <si>
    <t>Local 2 Local 3</t>
  </si>
  <si>
    <t>$D$12</t>
  </si>
  <si>
    <t>Local 2 Local 4</t>
  </si>
  <si>
    <t>$E$12</t>
  </si>
  <si>
    <t>Local 2 Local 5</t>
  </si>
  <si>
    <t>$F$12</t>
  </si>
  <si>
    <t>Local 2 Local 6</t>
  </si>
  <si>
    <t>$C$13</t>
  </si>
  <si>
    <t>Recebido Local 3</t>
  </si>
  <si>
    <t>$C$13&lt;=$C$15</t>
  </si>
  <si>
    <t>$D$13</t>
  </si>
  <si>
    <t>Recebido Local 4</t>
  </si>
  <si>
    <t>$D$13&lt;=$D$15</t>
  </si>
  <si>
    <t>$E$13</t>
  </si>
  <si>
    <t>Recebido Local 5</t>
  </si>
  <si>
    <t>$E$13&lt;=$E$15</t>
  </si>
  <si>
    <t>$F$13</t>
  </si>
  <si>
    <t>Recebido Local 6</t>
  </si>
  <si>
    <t>$F$13&lt;=$F$15</t>
  </si>
  <si>
    <t>$C$13&gt;=$C$14</t>
  </si>
  <si>
    <t>$D$13&gt;=$D$14</t>
  </si>
  <si>
    <t>$E$13&gt;=$E$14</t>
  </si>
  <si>
    <t>$F$13&gt;=$F$14</t>
  </si>
  <si>
    <t>$G$11</t>
  </si>
  <si>
    <t>Local 1 Enviados</t>
  </si>
  <si>
    <t>$G$11=$H$11</t>
  </si>
  <si>
    <t>$G$12</t>
  </si>
  <si>
    <t>Local 2 Enviados</t>
  </si>
  <si>
    <t>$G$12=$H$12</t>
  </si>
  <si>
    <t>Placas</t>
  </si>
  <si>
    <t>Resistências</t>
  </si>
  <si>
    <t>Memórias</t>
  </si>
  <si>
    <t>Montagem (h)</t>
  </si>
  <si>
    <t>Relatório Criado: 03-05-2021 01:15:26</t>
  </si>
  <si>
    <t>Minimo HL (x1)</t>
  </si>
  <si>
    <t>Minimo FL (x2)</t>
  </si>
  <si>
    <t>Minimo SL (x3)</t>
  </si>
  <si>
    <t>Minimo ML (x4)</t>
  </si>
  <si>
    <t>Minimo EL (x5)</t>
  </si>
  <si>
    <t>receitas</t>
  </si>
  <si>
    <t>custos</t>
  </si>
  <si>
    <t>Ex 3.16 / 4.15</t>
  </si>
  <si>
    <t>Alim. 1</t>
  </si>
  <si>
    <t>Alim. 2</t>
  </si>
  <si>
    <t>Alim. 3</t>
  </si>
  <si>
    <t>Nutriente A</t>
  </si>
  <si>
    <t>Nutriente B</t>
  </si>
  <si>
    <t>Nutriente C</t>
  </si>
  <si>
    <t>Nutriente D</t>
  </si>
  <si>
    <t>custo</t>
  </si>
  <si>
    <t>quantidade (lb)</t>
  </si>
  <si>
    <t>Nutriente A (Mín)</t>
  </si>
  <si>
    <t>Nutriente B (Mín)</t>
  </si>
  <si>
    <t>Nutriente C (Mín)</t>
  </si>
  <si>
    <t>Nutriente A (Máx)</t>
  </si>
  <si>
    <t>Nutriente B (Máx)</t>
  </si>
  <si>
    <t>Nutriente C (Máx)</t>
  </si>
  <si>
    <t>Máximo Alim. 1 (x1)</t>
  </si>
  <si>
    <t>Máximo Alim. 2 (x2)</t>
  </si>
  <si>
    <t>Máximo Alim. 3 (x3)</t>
  </si>
  <si>
    <t>Qt Máx (lb)</t>
  </si>
  <si>
    <t>Folha de Cálculo: [Ex_Solver.xlsx]Ex 3.16_4.15</t>
  </si>
  <si>
    <t>Iterações: 6 Subproblemas: 0</t>
  </si>
  <si>
    <t>quantidade (lb) x1</t>
  </si>
  <si>
    <t>quantidade (lb) x2</t>
  </si>
  <si>
    <t>quantidade (lb) x3</t>
  </si>
  <si>
    <t>$F$17</t>
  </si>
  <si>
    <t>$F$20</t>
  </si>
  <si>
    <t>$F$21</t>
  </si>
  <si>
    <t>$F$22</t>
  </si>
  <si>
    <t>$F$23</t>
  </si>
  <si>
    <t>$F$24</t>
  </si>
  <si>
    <t>$F$24&lt;=$H$24</t>
  </si>
  <si>
    <t>$F$25</t>
  </si>
  <si>
    <t>$F$25&lt;=$H$25</t>
  </si>
  <si>
    <t>Relatório Criado: 03-05-2021 02:25:57</t>
  </si>
  <si>
    <t>Tempo de Solução: 0,031 Segundos.</t>
  </si>
  <si>
    <t>$C$16</t>
  </si>
  <si>
    <t>$D$16</t>
  </si>
  <si>
    <t>$F$20&gt;=$H$20</t>
  </si>
  <si>
    <t>$F$21&gt;=$H$21</t>
  </si>
  <si>
    <t>$F$22&gt;=$H$22</t>
  </si>
  <si>
    <t>$F$23&gt;=$H$23</t>
  </si>
  <si>
    <t>$F$26</t>
  </si>
  <si>
    <t>$F$26&lt;=$H$26</t>
  </si>
  <si>
    <t>$F$27</t>
  </si>
  <si>
    <t>$F$27&lt;=$H$27</t>
  </si>
  <si>
    <t>$F$28</t>
  </si>
  <si>
    <t>$F$28&lt;=$H$28</t>
  </si>
  <si>
    <t>$F$29</t>
  </si>
  <si>
    <t>$F$29&lt;=$H$29</t>
  </si>
  <si>
    <t>$F$30</t>
  </si>
  <si>
    <t>$F$30&lt;=$H$30</t>
  </si>
  <si>
    <t>Relatório Criado: 03-05-2021 02:25:58</t>
  </si>
  <si>
    <t>Ex 3.13 / 4.12</t>
  </si>
  <si>
    <t>Nutriente D (Mín)</t>
  </si>
  <si>
    <t>Nutriente D (Máx)</t>
  </si>
  <si>
    <t>Carros TRANSFERIDOS</t>
  </si>
  <si>
    <t>Obtido</t>
  </si>
  <si>
    <t>Necessário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</si>
</sst>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7FFB7"/>
        <bgColor indexed="64"/>
      </patternFill>
    </fill>
    <fill>
      <patternFill patternType="solid">
        <fgColor rgb="FFFFC1B3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2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top" wrapText="1"/>
    </xf>
    <xf numFmtId="0" fontId="1" fillId="5" borderId="0" xfId="0" applyFont="1" applyFill="1"/>
    <xf numFmtId="0" fontId="0" fillId="5" borderId="0" xfId="0" applyFill="1"/>
    <xf numFmtId="0" fontId="4" fillId="0" borderId="0" xfId="0" applyFont="1"/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0" borderId="4" xfId="0" applyBorder="1"/>
    <xf numFmtId="0" fontId="0" fillId="0" borderId="5" xfId="0" applyBorder="1"/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" fontId="0" fillId="0" borderId="0" xfId="0" applyNumberFormat="1"/>
    <xf numFmtId="0" fontId="10" fillId="0" borderId="3" xfId="0" applyFont="1" applyBorder="1" applyAlignment="1">
      <alignment horizontal="center"/>
    </xf>
    <xf numFmtId="4" fontId="0" fillId="0" borderId="4" xfId="0" applyNumberFormat="1" applyBorder="1"/>
    <xf numFmtId="4" fontId="0" fillId="0" borderId="5" xfId="0" applyNumberForma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9" borderId="7" xfId="0" applyFont="1" applyFill="1" applyBorder="1"/>
    <xf numFmtId="0" fontId="1" fillId="9" borderId="8" xfId="0" applyFont="1" applyFill="1" applyBorder="1"/>
    <xf numFmtId="0" fontId="1" fillId="9" borderId="9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4" fontId="1" fillId="4" borderId="6" xfId="0" applyNumberFormat="1" applyFont="1" applyFill="1" applyBorder="1"/>
    <xf numFmtId="0" fontId="1" fillId="4" borderId="6" xfId="0" applyFont="1" applyFill="1" applyBorder="1"/>
    <xf numFmtId="0" fontId="1" fillId="9" borderId="10" xfId="0" applyFont="1" applyFill="1" applyBorder="1"/>
    <xf numFmtId="0" fontId="1" fillId="9" borderId="12" xfId="0" applyFont="1" applyFill="1" applyBorder="1"/>
    <xf numFmtId="0" fontId="1" fillId="9" borderId="13" xfId="0" applyFont="1" applyFill="1" applyBorder="1"/>
    <xf numFmtId="0" fontId="1" fillId="9" borderId="15" xfId="0" applyFont="1" applyFill="1" applyBorder="1"/>
    <xf numFmtId="0" fontId="1" fillId="9" borderId="11" xfId="0" applyFont="1" applyFill="1" applyBorder="1"/>
    <xf numFmtId="0" fontId="1" fillId="9" borderId="14" xfId="0" applyFont="1" applyFill="1" applyBorder="1"/>
    <xf numFmtId="0" fontId="4" fillId="3" borderId="7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12" xfId="0" applyFont="1" applyFill="1" applyBorder="1"/>
    <xf numFmtId="0" fontId="4" fillId="3" borderId="19" xfId="0" applyFont="1" applyFill="1" applyBorder="1"/>
    <xf numFmtId="0" fontId="4" fillId="3" borderId="20" xfId="0" applyFont="1" applyFill="1" applyBorder="1"/>
    <xf numFmtId="0" fontId="4" fillId="3" borderId="13" xfId="0" applyFont="1" applyFill="1" applyBorder="1"/>
    <xf numFmtId="0" fontId="4" fillId="3" borderId="15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4" borderId="6" xfId="0" applyFill="1" applyBorder="1"/>
    <xf numFmtId="0" fontId="4" fillId="3" borderId="8" xfId="0" applyFont="1" applyFill="1" applyBorder="1"/>
    <xf numFmtId="0" fontId="4" fillId="3" borderId="11" xfId="0" applyFont="1" applyFill="1" applyBorder="1"/>
    <xf numFmtId="0" fontId="4" fillId="3" borderId="0" xfId="0" applyFont="1" applyFill="1"/>
    <xf numFmtId="0" fontId="4" fillId="3" borderId="14" xfId="0" applyFont="1" applyFill="1" applyBorder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0" fillId="6" borderId="0" xfId="0" applyFill="1"/>
    <xf numFmtId="4" fontId="0" fillId="10" borderId="0" xfId="0" applyNumberFormat="1" applyFill="1"/>
    <xf numFmtId="4" fontId="0" fillId="11" borderId="16" xfId="0" applyNumberFormat="1" applyFill="1" applyBorder="1"/>
    <xf numFmtId="4" fontId="0" fillId="11" borderId="17" xfId="0" applyNumberFormat="1" applyFill="1" applyBorder="1"/>
    <xf numFmtId="0" fontId="0" fillId="7" borderId="0" xfId="0" applyFill="1"/>
    <xf numFmtId="4" fontId="0" fillId="11" borderId="18" xfId="0" applyNumberFormat="1" applyFill="1" applyBorder="1"/>
    <xf numFmtId="0" fontId="0" fillId="10" borderId="0" xfId="0" applyFill="1"/>
    <xf numFmtId="0" fontId="6" fillId="10" borderId="0" xfId="0" applyFont="1" applyFill="1"/>
    <xf numFmtId="0" fontId="1" fillId="10" borderId="0" xfId="0" applyFont="1" applyFill="1"/>
    <xf numFmtId="0" fontId="4" fillId="11" borderId="16" xfId="0" applyFont="1" applyFill="1" applyBorder="1"/>
    <xf numFmtId="0" fontId="4" fillId="11" borderId="17" xfId="0" applyFont="1" applyFill="1" applyBorder="1"/>
    <xf numFmtId="0" fontId="4" fillId="11" borderId="18" xfId="0" applyFont="1" applyFill="1" applyBorder="1"/>
    <xf numFmtId="0" fontId="0" fillId="11" borderId="16" xfId="0" applyFill="1" applyBorder="1"/>
    <xf numFmtId="0" fontId="0" fillId="11" borderId="17" xfId="0" applyFill="1" applyBorder="1"/>
    <xf numFmtId="0" fontId="0" fillId="11" borderId="18" xfId="0" applyFill="1" applyBorder="1"/>
    <xf numFmtId="0" fontId="4" fillId="11" borderId="0" xfId="0" applyFont="1" applyFill="1"/>
    <xf numFmtId="0" fontId="4" fillId="11" borderId="7" xfId="0" applyFont="1" applyFill="1" applyBorder="1"/>
    <xf numFmtId="0" fontId="4" fillId="11" borderId="9" xfId="0" applyFont="1" applyFill="1" applyBorder="1"/>
    <xf numFmtId="0" fontId="1" fillId="11" borderId="16" xfId="0" applyFont="1" applyFill="1" applyBorder="1"/>
    <xf numFmtId="0" fontId="1" fillId="11" borderId="18" xfId="0" applyFont="1" applyFill="1" applyBorder="1"/>
    <xf numFmtId="0" fontId="1" fillId="11" borderId="10" xfId="0" applyFont="1" applyFill="1" applyBorder="1"/>
    <xf numFmtId="0" fontId="1" fillId="11" borderId="11" xfId="0" applyFont="1" applyFill="1" applyBorder="1"/>
    <xf numFmtId="0" fontId="1" fillId="11" borderId="12" xfId="0" applyFont="1" applyFill="1" applyBorder="1"/>
    <xf numFmtId="0" fontId="1" fillId="11" borderId="13" xfId="0" applyFont="1" applyFill="1" applyBorder="1"/>
    <xf numFmtId="0" fontId="1" fillId="11" borderId="14" xfId="0" applyFont="1" applyFill="1" applyBorder="1"/>
    <xf numFmtId="0" fontId="1" fillId="11" borderId="15" xfId="0" applyFont="1" applyFill="1" applyBorder="1"/>
    <xf numFmtId="0" fontId="0" fillId="12" borderId="4" xfId="0" applyFill="1" applyBorder="1"/>
    <xf numFmtId="0" fontId="0" fillId="13" borderId="5" xfId="0" applyFill="1" applyBorder="1"/>
    <xf numFmtId="0" fontId="0" fillId="13" borderId="4" xfId="0" applyFill="1" applyBorder="1"/>
    <xf numFmtId="0" fontId="0" fillId="14" borderId="5" xfId="0" applyFill="1" applyBorder="1"/>
    <xf numFmtId="0" fontId="0" fillId="14" borderId="4" xfId="0" applyFill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1B3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D79B7-B2F2-4186-9F91-783AFDC1C223}">
  <dimension ref="A1:G29"/>
  <sheetViews>
    <sheetView showGridLines="0" tabSelected="1" workbookViewId="0"/>
  </sheetViews>
  <sheetFormatPr defaultRowHeight="15" x14ac:dyDescent="0.25"/>
  <cols>
    <col min="1" max="1" width="2.28515625" customWidth="1"/>
    <col min="2" max="2" width="5" bestFit="1" customWidth="1"/>
    <col min="3" max="3" width="15.7109375" bestFit="1" customWidth="1"/>
    <col min="4" max="4" width="13.7109375" bestFit="1" customWidth="1"/>
    <col min="5" max="5" width="11.28515625" bestFit="1" customWidth="1"/>
    <col min="6" max="6" width="11.42578125" bestFit="1" customWidth="1"/>
    <col min="7" max="7" width="5.42578125" bestFit="1" customWidth="1"/>
  </cols>
  <sheetData>
    <row r="1" spans="1:5" x14ac:dyDescent="0.25">
      <c r="A1" s="3" t="s">
        <v>150</v>
      </c>
    </row>
    <row r="2" spans="1:5" x14ac:dyDescent="0.25">
      <c r="A2" s="3" t="s">
        <v>151</v>
      </c>
    </row>
    <row r="3" spans="1:5" x14ac:dyDescent="0.25">
      <c r="A3" s="3" t="s">
        <v>152</v>
      </c>
    </row>
    <row r="4" spans="1:5" x14ac:dyDescent="0.25">
      <c r="A4" s="3" t="s">
        <v>153</v>
      </c>
    </row>
    <row r="5" spans="1:5" x14ac:dyDescent="0.25">
      <c r="A5" s="3" t="s">
        <v>154</v>
      </c>
    </row>
    <row r="6" spans="1:5" x14ac:dyDescent="0.25">
      <c r="A6" s="3"/>
      <c r="B6" t="s">
        <v>155</v>
      </c>
    </row>
    <row r="7" spans="1:5" x14ac:dyDescent="0.25">
      <c r="A7" s="3"/>
      <c r="B7" t="s">
        <v>156</v>
      </c>
    </row>
    <row r="8" spans="1:5" x14ac:dyDescent="0.25">
      <c r="A8" s="3"/>
      <c r="B8" t="s">
        <v>157</v>
      </c>
    </row>
    <row r="9" spans="1:5" x14ac:dyDescent="0.25">
      <c r="A9" s="3" t="s">
        <v>158</v>
      </c>
    </row>
    <row r="10" spans="1:5" x14ac:dyDescent="0.25">
      <c r="B10" t="s">
        <v>159</v>
      </c>
    </row>
    <row r="11" spans="1:5" x14ac:dyDescent="0.25">
      <c r="B11" t="s">
        <v>160</v>
      </c>
    </row>
    <row r="14" spans="1:5" ht="15.75" thickBot="1" x14ac:dyDescent="0.3">
      <c r="A14" t="s">
        <v>161</v>
      </c>
    </row>
    <row r="15" spans="1:5" ht="15.75" thickBot="1" x14ac:dyDescent="0.3">
      <c r="B15" s="19" t="s">
        <v>162</v>
      </c>
      <c r="C15" s="19" t="s">
        <v>163</v>
      </c>
      <c r="D15" s="19" t="s">
        <v>164</v>
      </c>
      <c r="E15" s="19" t="s">
        <v>165</v>
      </c>
    </row>
    <row r="16" spans="1:5" ht="15.75" thickBot="1" x14ac:dyDescent="0.3">
      <c r="B16" s="13" t="s">
        <v>78</v>
      </c>
      <c r="C16" s="13" t="s">
        <v>11</v>
      </c>
      <c r="D16" s="13">
        <v>0</v>
      </c>
      <c r="E16" s="13">
        <v>66100</v>
      </c>
    </row>
    <row r="19" spans="1:7" ht="15.75" thickBot="1" x14ac:dyDescent="0.3">
      <c r="A19" t="s">
        <v>166</v>
      </c>
    </row>
    <row r="20" spans="1:7" ht="15.75" thickBot="1" x14ac:dyDescent="0.3">
      <c r="B20" s="19" t="s">
        <v>162</v>
      </c>
      <c r="C20" s="19" t="s">
        <v>163</v>
      </c>
      <c r="D20" s="19" t="s">
        <v>164</v>
      </c>
      <c r="E20" s="19" t="s">
        <v>165</v>
      </c>
      <c r="F20" s="19" t="s">
        <v>167</v>
      </c>
    </row>
    <row r="21" spans="1:7" x14ac:dyDescent="0.25">
      <c r="B21" s="14" t="s">
        <v>79</v>
      </c>
      <c r="C21" s="14" t="s">
        <v>80</v>
      </c>
      <c r="D21" s="14">
        <v>0</v>
      </c>
      <c r="E21" s="14">
        <v>122.00000000000001</v>
      </c>
      <c r="F21" s="14" t="s">
        <v>81</v>
      </c>
    </row>
    <row r="22" spans="1:7" ht="15.75" thickBot="1" x14ac:dyDescent="0.3">
      <c r="B22" s="13" t="s">
        <v>82</v>
      </c>
      <c r="C22" s="13" t="s">
        <v>83</v>
      </c>
      <c r="D22" s="13">
        <v>0</v>
      </c>
      <c r="E22" s="13">
        <v>77.999999999999986</v>
      </c>
      <c r="F22" s="13" t="s">
        <v>81</v>
      </c>
    </row>
    <row r="25" spans="1:7" ht="15.75" thickBot="1" x14ac:dyDescent="0.3">
      <c r="A25" t="s">
        <v>168</v>
      </c>
    </row>
    <row r="26" spans="1:7" ht="15.75" thickBot="1" x14ac:dyDescent="0.3">
      <c r="B26" s="19" t="s">
        <v>162</v>
      </c>
      <c r="C26" s="19" t="s">
        <v>163</v>
      </c>
      <c r="D26" s="19" t="s">
        <v>169</v>
      </c>
      <c r="E26" s="19" t="s">
        <v>170</v>
      </c>
      <c r="F26" s="19" t="s">
        <v>171</v>
      </c>
      <c r="G26" s="19" t="s">
        <v>172</v>
      </c>
    </row>
    <row r="27" spans="1:7" x14ac:dyDescent="0.25">
      <c r="B27" s="14" t="s">
        <v>84</v>
      </c>
      <c r="C27" s="14" t="s">
        <v>57</v>
      </c>
      <c r="D27" s="14">
        <v>200</v>
      </c>
      <c r="E27" s="14" t="s">
        <v>85</v>
      </c>
      <c r="F27" s="14" t="s">
        <v>173</v>
      </c>
      <c r="G27" s="14">
        <v>0</v>
      </c>
    </row>
    <row r="28" spans="1:7" x14ac:dyDescent="0.25">
      <c r="B28" s="14" t="s">
        <v>87</v>
      </c>
      <c r="C28" s="14" t="s">
        <v>59</v>
      </c>
      <c r="D28" s="14">
        <v>1566</v>
      </c>
      <c r="E28" s="14" t="s">
        <v>88</v>
      </c>
      <c r="F28" s="14" t="s">
        <v>173</v>
      </c>
      <c r="G28" s="14">
        <v>0</v>
      </c>
    </row>
    <row r="29" spans="1:7" ht="15.75" thickBot="1" x14ac:dyDescent="0.3">
      <c r="B29" s="13" t="s">
        <v>89</v>
      </c>
      <c r="C29" s="13" t="s">
        <v>58</v>
      </c>
      <c r="D29" s="13">
        <v>2712</v>
      </c>
      <c r="E29" s="13" t="s">
        <v>90</v>
      </c>
      <c r="F29" s="13" t="s">
        <v>174</v>
      </c>
      <c r="G29" s="13">
        <v>168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2546E-0B1C-489E-9F21-482EB7F5CAB1}">
  <sheetPr>
    <tabColor theme="8" tint="0.39997558519241921"/>
  </sheetPr>
  <dimension ref="A1:H21"/>
  <sheetViews>
    <sheetView showGridLines="0" workbookViewId="0"/>
  </sheetViews>
  <sheetFormatPr defaultRowHeight="15" x14ac:dyDescent="0.25"/>
  <cols>
    <col min="1" max="1" width="2.28515625" customWidth="1"/>
    <col min="2" max="2" width="6.28515625" bestFit="1" customWidth="1"/>
    <col min="3" max="3" width="19.42578125" bestFit="1" customWidth="1"/>
    <col min="4" max="4" width="6" bestFit="1" customWidth="1"/>
    <col min="5" max="5" width="8.7109375" bestFit="1" customWidth="1"/>
    <col min="6" max="6" width="11.140625" bestFit="1" customWidth="1"/>
    <col min="7" max="8" width="10.28515625" bestFit="1" customWidth="1"/>
  </cols>
  <sheetData>
    <row r="1" spans="1:8" x14ac:dyDescent="0.25">
      <c r="A1" s="3" t="s">
        <v>92</v>
      </c>
    </row>
    <row r="2" spans="1:8" x14ac:dyDescent="0.25">
      <c r="A2" s="3" t="s">
        <v>107</v>
      </c>
    </row>
    <row r="3" spans="1:8" x14ac:dyDescent="0.25">
      <c r="A3" s="3" t="s">
        <v>108</v>
      </c>
    </row>
    <row r="6" spans="1:8" ht="15.75" thickBot="1" x14ac:dyDescent="0.3">
      <c r="A6" t="s">
        <v>72</v>
      </c>
    </row>
    <row r="7" spans="1:8" x14ac:dyDescent="0.25">
      <c r="B7" s="16"/>
      <c r="C7" s="16"/>
      <c r="D7" s="16" t="s">
        <v>93</v>
      </c>
      <c r="E7" s="16" t="s">
        <v>95</v>
      </c>
      <c r="F7" s="16" t="s">
        <v>97</v>
      </c>
      <c r="G7" s="16" t="s">
        <v>99</v>
      </c>
      <c r="H7" s="16" t="s">
        <v>99</v>
      </c>
    </row>
    <row r="8" spans="1:8" ht="15.75" thickBot="1" x14ac:dyDescent="0.3">
      <c r="B8" s="17" t="s">
        <v>68</v>
      </c>
      <c r="C8" s="17" t="s">
        <v>69</v>
      </c>
      <c r="D8" s="17" t="s">
        <v>94</v>
      </c>
      <c r="E8" s="17" t="s">
        <v>96</v>
      </c>
      <c r="F8" s="17" t="s">
        <v>98</v>
      </c>
      <c r="G8" s="17" t="s">
        <v>100</v>
      </c>
      <c r="H8" s="17" t="s">
        <v>101</v>
      </c>
    </row>
    <row r="9" spans="1:8" x14ac:dyDescent="0.25">
      <c r="B9" s="14" t="s">
        <v>79</v>
      </c>
      <c r="C9" s="14" t="s">
        <v>113</v>
      </c>
      <c r="D9" s="14">
        <v>30000</v>
      </c>
      <c r="E9" s="14">
        <v>0</v>
      </c>
      <c r="F9" s="14">
        <v>55</v>
      </c>
      <c r="G9" s="14">
        <v>7.0000000000000009</v>
      </c>
      <c r="H9" s="14">
        <v>1E+30</v>
      </c>
    </row>
    <row r="10" spans="1:8" x14ac:dyDescent="0.25">
      <c r="B10" s="14" t="s">
        <v>82</v>
      </c>
      <c r="C10" s="14" t="s">
        <v>114</v>
      </c>
      <c r="D10" s="14">
        <v>9999.9999999999982</v>
      </c>
      <c r="E10" s="14">
        <v>0</v>
      </c>
      <c r="F10" s="14">
        <v>85</v>
      </c>
      <c r="G10" s="14">
        <v>10</v>
      </c>
      <c r="H10" s="14">
        <v>14.000000000000004</v>
      </c>
    </row>
    <row r="11" spans="1:8" x14ac:dyDescent="0.25">
      <c r="B11" s="14" t="s">
        <v>115</v>
      </c>
      <c r="C11" s="14" t="s">
        <v>116</v>
      </c>
      <c r="D11" s="14">
        <v>0</v>
      </c>
      <c r="E11" s="14">
        <v>7.0000000000000009</v>
      </c>
      <c r="F11" s="14">
        <v>67</v>
      </c>
      <c r="G11" s="14">
        <v>1E+30</v>
      </c>
      <c r="H11" s="14">
        <v>7.0000000000000009</v>
      </c>
    </row>
    <row r="12" spans="1:8" ht="15.75" thickBot="1" x14ac:dyDescent="0.3">
      <c r="B12" s="13" t="s">
        <v>117</v>
      </c>
      <c r="C12" s="13" t="s">
        <v>118</v>
      </c>
      <c r="D12" s="13">
        <v>5000.0000000000018</v>
      </c>
      <c r="E12" s="13">
        <v>0</v>
      </c>
      <c r="F12" s="13">
        <v>95</v>
      </c>
      <c r="G12" s="13">
        <v>14.000000000000004</v>
      </c>
      <c r="H12" s="13">
        <v>10</v>
      </c>
    </row>
    <row r="14" spans="1:8" ht="15.75" thickBot="1" x14ac:dyDescent="0.3">
      <c r="A14" t="s">
        <v>5</v>
      </c>
    </row>
    <row r="15" spans="1:8" x14ac:dyDescent="0.25">
      <c r="B15" s="16"/>
      <c r="C15" s="16"/>
      <c r="D15" s="16" t="s">
        <v>93</v>
      </c>
      <c r="E15" s="16" t="s">
        <v>102</v>
      </c>
      <c r="F15" s="16" t="s">
        <v>104</v>
      </c>
      <c r="G15" s="16" t="s">
        <v>99</v>
      </c>
      <c r="H15" s="16" t="s">
        <v>99</v>
      </c>
    </row>
    <row r="16" spans="1:8" ht="15.75" thickBot="1" x14ac:dyDescent="0.3">
      <c r="B16" s="17" t="s">
        <v>68</v>
      </c>
      <c r="C16" s="17" t="s">
        <v>69</v>
      </c>
      <c r="D16" s="17" t="s">
        <v>94</v>
      </c>
      <c r="E16" s="17" t="s">
        <v>103</v>
      </c>
      <c r="F16" s="17" t="s">
        <v>105</v>
      </c>
      <c r="G16" s="17" t="s">
        <v>100</v>
      </c>
      <c r="H16" s="17" t="s">
        <v>101</v>
      </c>
    </row>
    <row r="17" spans="2:8" x14ac:dyDescent="0.25">
      <c r="B17" s="14" t="s">
        <v>119</v>
      </c>
      <c r="C17" s="14" t="s">
        <v>120</v>
      </c>
      <c r="D17" s="14">
        <v>30000</v>
      </c>
      <c r="E17" s="14">
        <v>60</v>
      </c>
      <c r="F17" s="14">
        <v>30000</v>
      </c>
      <c r="G17" s="14">
        <v>20000</v>
      </c>
      <c r="H17" s="14">
        <v>10000.000000000005</v>
      </c>
    </row>
    <row r="18" spans="2:8" x14ac:dyDescent="0.25">
      <c r="B18" s="14" t="s">
        <v>122</v>
      </c>
      <c r="C18" s="14" t="s">
        <v>123</v>
      </c>
      <c r="D18" s="14">
        <v>15000</v>
      </c>
      <c r="E18" s="14">
        <v>95</v>
      </c>
      <c r="F18" s="14">
        <v>15000</v>
      </c>
      <c r="G18" s="14">
        <v>1E+30</v>
      </c>
      <c r="H18" s="14">
        <v>5000.0000000000018</v>
      </c>
    </row>
    <row r="19" spans="2:8" x14ac:dyDescent="0.25">
      <c r="B19" s="14" t="s">
        <v>125</v>
      </c>
      <c r="C19" s="14" t="s">
        <v>126</v>
      </c>
      <c r="D19" s="14">
        <v>10000</v>
      </c>
      <c r="E19" s="14">
        <v>-24.999999999999996</v>
      </c>
      <c r="F19" s="14">
        <v>10000</v>
      </c>
      <c r="G19" s="14">
        <v>800.00000000000091</v>
      </c>
      <c r="H19" s="14">
        <v>4000</v>
      </c>
    </row>
    <row r="20" spans="2:8" x14ac:dyDescent="0.25">
      <c r="B20" s="14" t="s">
        <v>128</v>
      </c>
      <c r="C20" s="14" t="s">
        <v>129</v>
      </c>
      <c r="D20" s="14">
        <v>14000</v>
      </c>
      <c r="E20" s="14">
        <v>0</v>
      </c>
      <c r="F20" s="14">
        <v>15000</v>
      </c>
      <c r="G20" s="14">
        <v>1E+30</v>
      </c>
      <c r="H20" s="14">
        <v>1000.0000000000009</v>
      </c>
    </row>
    <row r="21" spans="2:8" ht="15.75" thickBot="1" x14ac:dyDescent="0.3">
      <c r="B21" s="13" t="s">
        <v>131</v>
      </c>
      <c r="C21" s="13" t="s">
        <v>132</v>
      </c>
      <c r="D21" s="13">
        <v>4000</v>
      </c>
      <c r="E21" s="13">
        <v>0</v>
      </c>
      <c r="F21" s="13">
        <v>5000</v>
      </c>
      <c r="G21" s="13">
        <v>1E+30</v>
      </c>
      <c r="H21" s="13">
        <v>1000.0000000000001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C0F9-F390-4BB4-957D-C272D2C4F5A0}">
  <sheetPr>
    <tabColor theme="8" tint="0.39997558519241921"/>
  </sheetPr>
  <dimension ref="A1:G16"/>
  <sheetViews>
    <sheetView zoomScaleNormal="100" workbookViewId="0"/>
  </sheetViews>
  <sheetFormatPr defaultRowHeight="15" x14ac:dyDescent="0.25"/>
  <cols>
    <col min="1" max="1" width="7.85546875" customWidth="1"/>
    <col min="2" max="2" width="19" bestFit="1" customWidth="1"/>
    <col min="3" max="3" width="11" customWidth="1"/>
    <col min="4" max="4" width="12.5703125" bestFit="1" customWidth="1"/>
    <col min="5" max="5" width="12.28515625" customWidth="1"/>
    <col min="6" max="6" width="11.140625" bestFit="1" customWidth="1"/>
    <col min="7" max="7" width="10.42578125" bestFit="1" customWidth="1"/>
    <col min="8" max="8" width="12.42578125" bestFit="1" customWidth="1"/>
  </cols>
  <sheetData>
    <row r="1" spans="1:7" x14ac:dyDescent="0.25">
      <c r="A1" s="8" t="s">
        <v>349</v>
      </c>
      <c r="B1" s="9"/>
      <c r="C1" s="2"/>
      <c r="D1" s="2"/>
    </row>
    <row r="2" spans="1:7" x14ac:dyDescent="0.25">
      <c r="A2" s="3"/>
      <c r="B2" t="s">
        <v>17</v>
      </c>
      <c r="C2" s="11" t="s">
        <v>27</v>
      </c>
      <c r="D2" s="11" t="s">
        <v>18</v>
      </c>
    </row>
    <row r="3" spans="1:7" x14ac:dyDescent="0.25">
      <c r="B3" s="6" t="s">
        <v>40</v>
      </c>
      <c r="C3" s="43">
        <v>30000</v>
      </c>
      <c r="D3" s="44">
        <v>9999.9999999999982</v>
      </c>
    </row>
    <row r="4" spans="1:7" x14ac:dyDescent="0.25">
      <c r="B4" s="6" t="s">
        <v>41</v>
      </c>
      <c r="C4" s="45">
        <v>0</v>
      </c>
      <c r="D4" s="46">
        <v>5000.0000000000018</v>
      </c>
    </row>
    <row r="5" spans="1:7" x14ac:dyDescent="0.25">
      <c r="B5" s="6"/>
      <c r="C5" s="3"/>
      <c r="D5" s="3"/>
    </row>
    <row r="6" spans="1:7" x14ac:dyDescent="0.25">
      <c r="B6" s="6" t="s">
        <v>19</v>
      </c>
      <c r="C6" s="3"/>
      <c r="D6" s="3"/>
    </row>
    <row r="7" spans="1:7" x14ac:dyDescent="0.25">
      <c r="B7" s="6" t="s">
        <v>40</v>
      </c>
      <c r="C7" s="35">
        <v>55</v>
      </c>
      <c r="D7" s="37">
        <v>85</v>
      </c>
      <c r="E7" s="3" t="s">
        <v>26</v>
      </c>
    </row>
    <row r="8" spans="1:7" x14ac:dyDescent="0.25">
      <c r="A8" s="1" t="s">
        <v>16</v>
      </c>
      <c r="B8" s="6" t="s">
        <v>41</v>
      </c>
      <c r="C8" s="55">
        <v>67</v>
      </c>
      <c r="D8" s="56">
        <v>95</v>
      </c>
      <c r="E8" s="42">
        <f>SUMPRODUCT($C$3:$D$4,C7:D8)</f>
        <v>2975000</v>
      </c>
    </row>
    <row r="10" spans="1:7" x14ac:dyDescent="0.25">
      <c r="B10" s="6" t="s">
        <v>13</v>
      </c>
      <c r="C10" s="76">
        <f>C3+C4</f>
        <v>30000</v>
      </c>
      <c r="D10" s="76">
        <f>D3+D4</f>
        <v>15000</v>
      </c>
    </row>
    <row r="11" spans="1:7" x14ac:dyDescent="0.25">
      <c r="B11" s="6" t="s">
        <v>42</v>
      </c>
      <c r="C11" s="86">
        <v>30000</v>
      </c>
      <c r="D11" s="87">
        <v>15000</v>
      </c>
      <c r="E11" s="3"/>
      <c r="G11" s="6"/>
    </row>
    <row r="12" spans="1:7" x14ac:dyDescent="0.25">
      <c r="B12" s="6"/>
      <c r="C12" s="10"/>
      <c r="D12" s="10"/>
      <c r="E12" s="3"/>
      <c r="G12" s="6"/>
    </row>
    <row r="13" spans="1:7" x14ac:dyDescent="0.25">
      <c r="B13" s="6" t="s">
        <v>20</v>
      </c>
      <c r="C13" s="10"/>
      <c r="D13" s="10"/>
      <c r="E13" s="3" t="s">
        <v>24</v>
      </c>
      <c r="F13" s="3" t="s">
        <v>25</v>
      </c>
      <c r="G13" s="6"/>
    </row>
    <row r="14" spans="1:7" x14ac:dyDescent="0.25">
      <c r="A14" s="6"/>
      <c r="B14" s="6" t="s">
        <v>21</v>
      </c>
      <c r="C14" s="51">
        <v>0.2</v>
      </c>
      <c r="D14" s="52">
        <v>0.4</v>
      </c>
      <c r="E14" s="76">
        <f>SUMPRODUCT($C$3:$D$3,C14:D14)</f>
        <v>10000</v>
      </c>
      <c r="F14" s="82">
        <v>10000</v>
      </c>
      <c r="G14" s="6"/>
    </row>
    <row r="15" spans="1:7" x14ac:dyDescent="0.25">
      <c r="B15" s="6" t="s">
        <v>22</v>
      </c>
      <c r="C15" s="57">
        <v>0.3</v>
      </c>
      <c r="D15" s="58">
        <v>0.5</v>
      </c>
      <c r="E15" s="76">
        <f>SUMPRODUCT($C$3:$D$3,C15:D15)</f>
        <v>14000</v>
      </c>
      <c r="F15" s="83">
        <v>15000</v>
      </c>
      <c r="G15" s="5"/>
    </row>
    <row r="16" spans="1:7" x14ac:dyDescent="0.25">
      <c r="B16" s="6" t="s">
        <v>23</v>
      </c>
      <c r="C16" s="38">
        <v>0.1</v>
      </c>
      <c r="D16" s="40">
        <v>0.1</v>
      </c>
      <c r="E16" s="76">
        <f>SUMPRODUCT($C$3:$D$3,C16:D16)</f>
        <v>4000</v>
      </c>
      <c r="F16" s="84">
        <v>5000</v>
      </c>
      <c r="G16" s="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D4079-897D-4295-8E50-F4A96B3437A2}">
  <dimension ref="A1:G38"/>
  <sheetViews>
    <sheetView showGridLines="0" workbookViewId="0"/>
  </sheetViews>
  <sheetFormatPr defaultRowHeight="15" x14ac:dyDescent="0.25"/>
  <cols>
    <col min="1" max="1" width="2.28515625" customWidth="1"/>
    <col min="2" max="2" width="6.5703125" bestFit="1" customWidth="1"/>
    <col min="3" max="3" width="18.85546875" bestFit="1" customWidth="1"/>
    <col min="4" max="4" width="14.42578125" bestFit="1" customWidth="1"/>
    <col min="5" max="5" width="13.42578125" bestFit="1" customWidth="1"/>
    <col min="6" max="6" width="14.85546875" bestFit="1" customWidth="1"/>
    <col min="7" max="7" width="8.42578125" bestFit="1" customWidth="1"/>
  </cols>
  <sheetData>
    <row r="1" spans="1:5" x14ac:dyDescent="0.25">
      <c r="A1" s="3" t="s">
        <v>60</v>
      </c>
    </row>
    <row r="2" spans="1:5" x14ac:dyDescent="0.25">
      <c r="A2" s="3" t="s">
        <v>316</v>
      </c>
    </row>
    <row r="3" spans="1:5" x14ac:dyDescent="0.25">
      <c r="A3" s="3" t="s">
        <v>330</v>
      </c>
    </row>
    <row r="4" spans="1:5" x14ac:dyDescent="0.25">
      <c r="A4" s="3" t="s">
        <v>61</v>
      </c>
    </row>
    <row r="5" spans="1:5" x14ac:dyDescent="0.25">
      <c r="A5" s="3" t="s">
        <v>62</v>
      </c>
    </row>
    <row r="6" spans="1:5" x14ac:dyDescent="0.25">
      <c r="A6" s="3"/>
      <c r="B6" t="s">
        <v>63</v>
      </c>
    </row>
    <row r="7" spans="1:5" x14ac:dyDescent="0.25">
      <c r="A7" s="3"/>
      <c r="B7" t="s">
        <v>331</v>
      </c>
    </row>
    <row r="8" spans="1:5" x14ac:dyDescent="0.25">
      <c r="A8" s="3"/>
      <c r="B8" t="s">
        <v>317</v>
      </c>
    </row>
    <row r="9" spans="1:5" x14ac:dyDescent="0.25">
      <c r="A9" s="3" t="s">
        <v>64</v>
      </c>
    </row>
    <row r="10" spans="1:5" x14ac:dyDescent="0.25">
      <c r="B10" t="s">
        <v>65</v>
      </c>
    </row>
    <row r="11" spans="1:5" x14ac:dyDescent="0.25">
      <c r="B11" t="s">
        <v>66</v>
      </c>
    </row>
    <row r="14" spans="1:5" ht="15.75" thickBot="1" x14ac:dyDescent="0.3">
      <c r="A14" t="s">
        <v>111</v>
      </c>
    </row>
    <row r="15" spans="1:5" ht="15.75" thickBot="1" x14ac:dyDescent="0.3">
      <c r="B15" s="29" t="s">
        <v>68</v>
      </c>
      <c r="C15" s="29" t="s">
        <v>69</v>
      </c>
      <c r="D15" s="29" t="s">
        <v>70</v>
      </c>
      <c r="E15" s="29" t="s">
        <v>71</v>
      </c>
    </row>
    <row r="16" spans="1:5" ht="15.75" thickBot="1" x14ac:dyDescent="0.3">
      <c r="B16" s="13" t="s">
        <v>321</v>
      </c>
      <c r="C16" s="13" t="s">
        <v>304</v>
      </c>
      <c r="D16" s="13">
        <v>0</v>
      </c>
      <c r="E16" s="13">
        <v>79.25</v>
      </c>
    </row>
    <row r="19" spans="1:7" ht="15.75" thickBot="1" x14ac:dyDescent="0.3">
      <c r="A19" t="s">
        <v>72</v>
      </c>
    </row>
    <row r="20" spans="1:7" ht="15.75" thickBot="1" x14ac:dyDescent="0.3">
      <c r="B20" s="29" t="s">
        <v>68</v>
      </c>
      <c r="C20" s="29" t="s">
        <v>69</v>
      </c>
      <c r="D20" s="29" t="s">
        <v>70</v>
      </c>
      <c r="E20" s="29" t="s">
        <v>71</v>
      </c>
      <c r="F20" s="29" t="s">
        <v>73</v>
      </c>
    </row>
    <row r="21" spans="1:7" x14ac:dyDescent="0.25">
      <c r="B21" s="14" t="s">
        <v>332</v>
      </c>
      <c r="C21" s="14" t="s">
        <v>318</v>
      </c>
      <c r="D21" s="14">
        <v>0</v>
      </c>
      <c r="E21" s="14">
        <v>15</v>
      </c>
      <c r="F21" s="14" t="s">
        <v>81</v>
      </c>
    </row>
    <row r="22" spans="1:7" x14ac:dyDescent="0.25">
      <c r="B22" s="14" t="s">
        <v>333</v>
      </c>
      <c r="C22" s="14" t="s">
        <v>319</v>
      </c>
      <c r="D22" s="14">
        <v>0</v>
      </c>
      <c r="E22" s="14">
        <v>9.5000000000000036</v>
      </c>
      <c r="F22" s="14" t="s">
        <v>81</v>
      </c>
    </row>
    <row r="23" spans="1:7" ht="15.75" thickBot="1" x14ac:dyDescent="0.3">
      <c r="B23" s="13" t="s">
        <v>131</v>
      </c>
      <c r="C23" s="13" t="s">
        <v>320</v>
      </c>
      <c r="D23" s="13">
        <v>0</v>
      </c>
      <c r="E23" s="13">
        <v>8.5</v>
      </c>
      <c r="F23" s="13" t="s">
        <v>81</v>
      </c>
    </row>
    <row r="26" spans="1:7" ht="15.75" thickBot="1" x14ac:dyDescent="0.3">
      <c r="A26" t="s">
        <v>5</v>
      </c>
    </row>
    <row r="27" spans="1:7" ht="15.75" thickBot="1" x14ac:dyDescent="0.3">
      <c r="B27" s="29" t="s">
        <v>68</v>
      </c>
      <c r="C27" s="29" t="s">
        <v>69</v>
      </c>
      <c r="D27" s="29" t="s">
        <v>74</v>
      </c>
      <c r="E27" s="29" t="s">
        <v>75</v>
      </c>
      <c r="F27" s="29" t="s">
        <v>76</v>
      </c>
      <c r="G27" s="29" t="s">
        <v>77</v>
      </c>
    </row>
    <row r="28" spans="1:7" x14ac:dyDescent="0.25">
      <c r="B28" s="14" t="s">
        <v>322</v>
      </c>
      <c r="C28" s="14" t="s">
        <v>306</v>
      </c>
      <c r="D28" s="14">
        <v>98</v>
      </c>
      <c r="E28" s="14" t="s">
        <v>334</v>
      </c>
      <c r="F28" s="14" t="s">
        <v>91</v>
      </c>
      <c r="G28" s="14">
        <v>34</v>
      </c>
    </row>
    <row r="29" spans="1:7" x14ac:dyDescent="0.25">
      <c r="B29" s="14" t="s">
        <v>323</v>
      </c>
      <c r="C29" s="14" t="s">
        <v>307</v>
      </c>
      <c r="D29" s="14">
        <v>80</v>
      </c>
      <c r="E29" s="14" t="s">
        <v>335</v>
      </c>
      <c r="F29" s="14" t="s">
        <v>86</v>
      </c>
      <c r="G29" s="14">
        <v>0</v>
      </c>
    </row>
    <row r="30" spans="1:7" x14ac:dyDescent="0.25">
      <c r="B30" s="14" t="s">
        <v>324</v>
      </c>
      <c r="C30" s="14" t="s">
        <v>308</v>
      </c>
      <c r="D30" s="14">
        <v>32</v>
      </c>
      <c r="E30" s="14" t="s">
        <v>336</v>
      </c>
      <c r="F30" s="14" t="s">
        <v>91</v>
      </c>
      <c r="G30" s="14">
        <v>16</v>
      </c>
    </row>
    <row r="31" spans="1:7" x14ac:dyDescent="0.25">
      <c r="B31" s="14" t="s">
        <v>325</v>
      </c>
      <c r="C31" s="14" t="s">
        <v>350</v>
      </c>
      <c r="D31" s="14">
        <v>200.00000000000003</v>
      </c>
      <c r="E31" s="14" t="s">
        <v>337</v>
      </c>
      <c r="F31" s="14" t="s">
        <v>91</v>
      </c>
      <c r="G31" s="14">
        <v>72.000000000000028</v>
      </c>
    </row>
    <row r="32" spans="1:7" x14ac:dyDescent="0.25">
      <c r="B32" s="14" t="s">
        <v>326</v>
      </c>
      <c r="C32" s="14" t="s">
        <v>309</v>
      </c>
      <c r="D32" s="14">
        <v>98</v>
      </c>
      <c r="E32" s="14" t="s">
        <v>327</v>
      </c>
      <c r="F32" s="14" t="s">
        <v>91</v>
      </c>
      <c r="G32" s="14">
        <v>30</v>
      </c>
    </row>
    <row r="33" spans="2:7" x14ac:dyDescent="0.25">
      <c r="B33" s="14" t="s">
        <v>328</v>
      </c>
      <c r="C33" s="14" t="s">
        <v>310</v>
      </c>
      <c r="D33" s="14">
        <v>80</v>
      </c>
      <c r="E33" s="14" t="s">
        <v>329</v>
      </c>
      <c r="F33" s="14" t="s">
        <v>91</v>
      </c>
      <c r="G33" s="14">
        <v>80</v>
      </c>
    </row>
    <row r="34" spans="2:7" x14ac:dyDescent="0.25">
      <c r="B34" s="14" t="s">
        <v>338</v>
      </c>
      <c r="C34" s="14" t="s">
        <v>311</v>
      </c>
      <c r="D34" s="14">
        <v>32</v>
      </c>
      <c r="E34" s="14" t="s">
        <v>339</v>
      </c>
      <c r="F34" s="14" t="s">
        <v>86</v>
      </c>
      <c r="G34" s="14">
        <v>0</v>
      </c>
    </row>
    <row r="35" spans="2:7" x14ac:dyDescent="0.25">
      <c r="B35" s="14" t="s">
        <v>340</v>
      </c>
      <c r="C35" s="14" t="s">
        <v>351</v>
      </c>
      <c r="D35" s="14">
        <v>200.00000000000003</v>
      </c>
      <c r="E35" s="14" t="s">
        <v>341</v>
      </c>
      <c r="F35" s="14" t="s">
        <v>91</v>
      </c>
      <c r="G35" s="14">
        <v>55.999999999999972</v>
      </c>
    </row>
    <row r="36" spans="2:7" x14ac:dyDescent="0.25">
      <c r="B36" s="14" t="s">
        <v>342</v>
      </c>
      <c r="C36" s="14" t="s">
        <v>312</v>
      </c>
      <c r="D36" s="14">
        <v>15</v>
      </c>
      <c r="E36" s="14" t="s">
        <v>343</v>
      </c>
      <c r="F36" s="14" t="s">
        <v>86</v>
      </c>
      <c r="G36" s="14">
        <v>0</v>
      </c>
    </row>
    <row r="37" spans="2:7" x14ac:dyDescent="0.25">
      <c r="B37" s="14" t="s">
        <v>344</v>
      </c>
      <c r="C37" s="14" t="s">
        <v>313</v>
      </c>
      <c r="D37" s="14">
        <v>9.5000000000000036</v>
      </c>
      <c r="E37" s="14" t="s">
        <v>345</v>
      </c>
      <c r="F37" s="14" t="s">
        <v>91</v>
      </c>
      <c r="G37" s="14">
        <v>5.4999999999999964</v>
      </c>
    </row>
    <row r="38" spans="2:7" ht="15.75" thickBot="1" x14ac:dyDescent="0.3">
      <c r="B38" s="13" t="s">
        <v>346</v>
      </c>
      <c r="C38" s="13" t="s">
        <v>314</v>
      </c>
      <c r="D38" s="13">
        <v>8.5</v>
      </c>
      <c r="E38" s="13" t="s">
        <v>347</v>
      </c>
      <c r="F38" s="13" t="s">
        <v>91</v>
      </c>
      <c r="G38" s="13">
        <v>6.5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3B3A-1FF6-4D1B-BF98-B84D94302EDE}">
  <dimension ref="A1:H26"/>
  <sheetViews>
    <sheetView showGridLines="0" workbookViewId="0"/>
  </sheetViews>
  <sheetFormatPr defaultRowHeight="15" x14ac:dyDescent="0.25"/>
  <cols>
    <col min="1" max="1" width="2.28515625" customWidth="1"/>
    <col min="2" max="2" width="6.5703125" bestFit="1" customWidth="1"/>
    <col min="3" max="3" width="18.85546875" bestFit="1" customWidth="1"/>
    <col min="4" max="4" width="5.7109375" bestFit="1" customWidth="1"/>
    <col min="5" max="5" width="9.28515625" bestFit="1" customWidth="1"/>
    <col min="6" max="6" width="11.7109375" bestFit="1" customWidth="1"/>
    <col min="7" max="8" width="12" bestFit="1" customWidth="1"/>
  </cols>
  <sheetData>
    <row r="1" spans="1:8" x14ac:dyDescent="0.25">
      <c r="A1" s="3" t="s">
        <v>92</v>
      </c>
    </row>
    <row r="2" spans="1:8" x14ac:dyDescent="0.25">
      <c r="A2" s="3" t="s">
        <v>316</v>
      </c>
    </row>
    <row r="3" spans="1:8" x14ac:dyDescent="0.25">
      <c r="A3" s="3" t="s">
        <v>348</v>
      </c>
    </row>
    <row r="6" spans="1:8" ht="15.75" thickBot="1" x14ac:dyDescent="0.3">
      <c r="A6" t="s">
        <v>72</v>
      </c>
    </row>
    <row r="7" spans="1:8" x14ac:dyDescent="0.25">
      <c r="B7" s="30"/>
      <c r="C7" s="30"/>
      <c r="D7" s="30" t="s">
        <v>93</v>
      </c>
      <c r="E7" s="30" t="s">
        <v>95</v>
      </c>
      <c r="F7" s="30" t="s">
        <v>97</v>
      </c>
      <c r="G7" s="30" t="s">
        <v>99</v>
      </c>
      <c r="H7" s="30" t="s">
        <v>99</v>
      </c>
    </row>
    <row r="8" spans="1:8" ht="15.75" thickBot="1" x14ac:dyDescent="0.3">
      <c r="B8" s="31" t="s">
        <v>68</v>
      </c>
      <c r="C8" s="31" t="s">
        <v>69</v>
      </c>
      <c r="D8" s="31" t="s">
        <v>94</v>
      </c>
      <c r="E8" s="31" t="s">
        <v>96</v>
      </c>
      <c r="F8" s="31" t="s">
        <v>98</v>
      </c>
      <c r="G8" s="31" t="s">
        <v>100</v>
      </c>
      <c r="H8" s="31" t="s">
        <v>101</v>
      </c>
    </row>
    <row r="9" spans="1:8" x14ac:dyDescent="0.25">
      <c r="B9" s="14" t="s">
        <v>332</v>
      </c>
      <c r="C9" s="14" t="s">
        <v>318</v>
      </c>
      <c r="D9" s="14">
        <v>15</v>
      </c>
      <c r="E9" s="14">
        <v>0</v>
      </c>
      <c r="F9" s="14">
        <v>2</v>
      </c>
      <c r="G9" s="14">
        <v>3.25</v>
      </c>
      <c r="H9" s="14">
        <v>1E+30</v>
      </c>
    </row>
    <row r="10" spans="1:8" x14ac:dyDescent="0.25">
      <c r="B10" s="14" t="s">
        <v>333</v>
      </c>
      <c r="C10" s="14" t="s">
        <v>319</v>
      </c>
      <c r="D10" s="14">
        <v>9.5000000000000036</v>
      </c>
      <c r="E10" s="14">
        <v>0</v>
      </c>
      <c r="F10" s="14">
        <v>2.5</v>
      </c>
      <c r="G10" s="14">
        <v>1E+30</v>
      </c>
      <c r="H10" s="14">
        <v>1.5</v>
      </c>
    </row>
    <row r="11" spans="1:8" ht="15.75" thickBot="1" x14ac:dyDescent="0.3">
      <c r="B11" s="13" t="s">
        <v>131</v>
      </c>
      <c r="C11" s="13" t="s">
        <v>320</v>
      </c>
      <c r="D11" s="13">
        <v>8.5</v>
      </c>
      <c r="E11" s="13">
        <v>0</v>
      </c>
      <c r="F11" s="13">
        <v>3</v>
      </c>
      <c r="G11" s="13">
        <v>4.5</v>
      </c>
      <c r="H11" s="13">
        <v>6.5</v>
      </c>
    </row>
    <row r="13" spans="1:8" ht="15.75" thickBot="1" x14ac:dyDescent="0.3">
      <c r="A13" t="s">
        <v>5</v>
      </c>
    </row>
    <row r="14" spans="1:8" x14ac:dyDescent="0.25">
      <c r="B14" s="30"/>
      <c r="C14" s="30"/>
      <c r="D14" s="30" t="s">
        <v>93</v>
      </c>
      <c r="E14" s="30" t="s">
        <v>102</v>
      </c>
      <c r="F14" s="30" t="s">
        <v>104</v>
      </c>
      <c r="G14" s="30" t="s">
        <v>99</v>
      </c>
      <c r="H14" s="30" t="s">
        <v>99</v>
      </c>
    </row>
    <row r="15" spans="1:8" ht="15.75" thickBot="1" x14ac:dyDescent="0.3">
      <c r="B15" s="31" t="s">
        <v>68</v>
      </c>
      <c r="C15" s="31" t="s">
        <v>69</v>
      </c>
      <c r="D15" s="31" t="s">
        <v>94</v>
      </c>
      <c r="E15" s="31" t="s">
        <v>103</v>
      </c>
      <c r="F15" s="31" t="s">
        <v>105</v>
      </c>
      <c r="G15" s="31" t="s">
        <v>100</v>
      </c>
      <c r="H15" s="31" t="s">
        <v>101</v>
      </c>
    </row>
    <row r="16" spans="1:8" x14ac:dyDescent="0.25">
      <c r="B16" s="14" t="s">
        <v>322</v>
      </c>
      <c r="C16" s="14" t="s">
        <v>306</v>
      </c>
      <c r="D16" s="14">
        <v>98</v>
      </c>
      <c r="E16" s="14">
        <v>0</v>
      </c>
      <c r="F16" s="14">
        <v>64</v>
      </c>
      <c r="G16" s="14">
        <v>34.000000000000007</v>
      </c>
      <c r="H16" s="14">
        <v>1E+30</v>
      </c>
    </row>
    <row r="17" spans="2:8" x14ac:dyDescent="0.25">
      <c r="B17" s="14" t="s">
        <v>323</v>
      </c>
      <c r="C17" s="14" t="s">
        <v>307</v>
      </c>
      <c r="D17" s="14">
        <v>80</v>
      </c>
      <c r="E17" s="14">
        <v>2.5</v>
      </c>
      <c r="F17" s="14">
        <v>80</v>
      </c>
      <c r="G17" s="14">
        <v>5.4999999999999964</v>
      </c>
      <c r="H17" s="14">
        <v>9.0000000000000036</v>
      </c>
    </row>
    <row r="18" spans="2:8" x14ac:dyDescent="0.25">
      <c r="B18" s="14" t="s">
        <v>324</v>
      </c>
      <c r="C18" s="14" t="s">
        <v>308</v>
      </c>
      <c r="D18" s="14">
        <v>32</v>
      </c>
      <c r="E18" s="14">
        <v>0</v>
      </c>
      <c r="F18" s="14">
        <v>16</v>
      </c>
      <c r="G18" s="14">
        <v>16</v>
      </c>
      <c r="H18" s="14">
        <v>1E+30</v>
      </c>
    </row>
    <row r="19" spans="2:8" x14ac:dyDescent="0.25">
      <c r="B19" s="14" t="s">
        <v>325</v>
      </c>
      <c r="C19" s="14" t="s">
        <v>350</v>
      </c>
      <c r="D19" s="14">
        <v>200.00000000000003</v>
      </c>
      <c r="E19" s="14">
        <v>0</v>
      </c>
      <c r="F19" s="14">
        <v>128</v>
      </c>
      <c r="G19" s="14">
        <v>72.000000000000028</v>
      </c>
      <c r="H19" s="14">
        <v>1E+30</v>
      </c>
    </row>
    <row r="20" spans="2:8" x14ac:dyDescent="0.25">
      <c r="B20" s="14" t="s">
        <v>326</v>
      </c>
      <c r="C20" s="14" t="s">
        <v>309</v>
      </c>
      <c r="D20" s="14">
        <v>98</v>
      </c>
      <c r="E20" s="14">
        <v>0</v>
      </c>
      <c r="F20" s="14">
        <v>128</v>
      </c>
      <c r="G20" s="14">
        <v>1E+30</v>
      </c>
      <c r="H20" s="14">
        <v>29.999999999999993</v>
      </c>
    </row>
    <row r="21" spans="2:8" x14ac:dyDescent="0.25">
      <c r="B21" s="14" t="s">
        <v>328</v>
      </c>
      <c r="C21" s="14" t="s">
        <v>310</v>
      </c>
      <c r="D21" s="14">
        <v>80</v>
      </c>
      <c r="E21" s="14">
        <v>0</v>
      </c>
      <c r="F21" s="14">
        <v>160</v>
      </c>
      <c r="G21" s="14">
        <v>1E+30</v>
      </c>
      <c r="H21" s="14">
        <v>80</v>
      </c>
    </row>
    <row r="22" spans="2:8" x14ac:dyDescent="0.25">
      <c r="B22" s="14" t="s">
        <v>338</v>
      </c>
      <c r="C22" s="14" t="s">
        <v>311</v>
      </c>
      <c r="D22" s="14">
        <v>32</v>
      </c>
      <c r="E22" s="14">
        <v>-2.25</v>
      </c>
      <c r="F22" s="14">
        <v>32</v>
      </c>
      <c r="G22" s="14">
        <v>6.3333333333333357</v>
      </c>
      <c r="H22" s="14">
        <v>3.6666666666666643</v>
      </c>
    </row>
    <row r="23" spans="2:8" x14ac:dyDescent="0.25">
      <c r="B23" s="14" t="s">
        <v>340</v>
      </c>
      <c r="C23" s="14" t="s">
        <v>351</v>
      </c>
      <c r="D23" s="14">
        <v>200.00000000000003</v>
      </c>
      <c r="E23" s="14">
        <v>0</v>
      </c>
      <c r="F23" s="14">
        <v>256</v>
      </c>
      <c r="G23" s="14">
        <v>1E+30</v>
      </c>
      <c r="H23" s="14">
        <v>55.999999999999972</v>
      </c>
    </row>
    <row r="24" spans="2:8" x14ac:dyDescent="0.25">
      <c r="B24" s="14" t="s">
        <v>342</v>
      </c>
      <c r="C24" s="14" t="s">
        <v>312</v>
      </c>
      <c r="D24" s="14">
        <v>15</v>
      </c>
      <c r="E24" s="14">
        <v>-3.25</v>
      </c>
      <c r="F24" s="14">
        <v>15</v>
      </c>
      <c r="G24" s="14">
        <v>6.3333333333333357</v>
      </c>
      <c r="H24" s="14">
        <v>3.6666666666666643</v>
      </c>
    </row>
    <row r="25" spans="2:8" x14ac:dyDescent="0.25">
      <c r="B25" s="14" t="s">
        <v>344</v>
      </c>
      <c r="C25" s="14" t="s">
        <v>313</v>
      </c>
      <c r="D25" s="14">
        <v>9.5000000000000036</v>
      </c>
      <c r="E25" s="14">
        <v>0</v>
      </c>
      <c r="F25" s="14">
        <v>15</v>
      </c>
      <c r="G25" s="14">
        <v>1E+30</v>
      </c>
      <c r="H25" s="14">
        <v>5.4999999999999964</v>
      </c>
    </row>
    <row r="26" spans="2:8" ht="15.75" thickBot="1" x14ac:dyDescent="0.3">
      <c r="B26" s="13" t="s">
        <v>346</v>
      </c>
      <c r="C26" s="13" t="s">
        <v>314</v>
      </c>
      <c r="D26" s="13">
        <v>8.5</v>
      </c>
      <c r="E26" s="13">
        <v>0</v>
      </c>
      <c r="F26" s="13">
        <v>15</v>
      </c>
      <c r="G26" s="13">
        <v>1E+30</v>
      </c>
      <c r="H26" s="13">
        <v>6.5000000000000009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9324B-603C-48ED-9176-1F8CBF223B17}">
  <dimension ref="A1:H32"/>
  <sheetViews>
    <sheetView zoomScaleNormal="100" workbookViewId="0"/>
  </sheetViews>
  <sheetFormatPr defaultRowHeight="15" x14ac:dyDescent="0.25"/>
  <cols>
    <col min="1" max="1" width="7.85546875" customWidth="1"/>
    <col min="2" max="2" width="25.5703125" bestFit="1" customWidth="1"/>
    <col min="3" max="5" width="7.5703125" customWidth="1"/>
    <col min="6" max="6" width="10" customWidth="1"/>
    <col min="7" max="7" width="7.28515625" customWidth="1"/>
    <col min="8" max="8" width="10.42578125" bestFit="1" customWidth="1"/>
  </cols>
  <sheetData>
    <row r="1" spans="1:6" x14ac:dyDescent="0.25">
      <c r="A1" s="8" t="s">
        <v>296</v>
      </c>
      <c r="B1" s="9"/>
    </row>
    <row r="2" spans="1:6" x14ac:dyDescent="0.25">
      <c r="A2" s="3"/>
      <c r="C2" s="2" t="s">
        <v>47</v>
      </c>
      <c r="D2" s="2" t="s">
        <v>136</v>
      </c>
      <c r="E2" s="2"/>
    </row>
    <row r="3" spans="1:6" x14ac:dyDescent="0.25">
      <c r="A3" s="3"/>
      <c r="B3" s="28" t="s">
        <v>300</v>
      </c>
      <c r="C3" s="51">
        <v>64</v>
      </c>
      <c r="D3" s="52">
        <f>2*C3</f>
        <v>128</v>
      </c>
      <c r="E3" s="2"/>
    </row>
    <row r="4" spans="1:6" x14ac:dyDescent="0.25">
      <c r="A4" s="3"/>
      <c r="B4" s="28" t="s">
        <v>301</v>
      </c>
      <c r="C4" s="53">
        <v>80</v>
      </c>
      <c r="D4" s="54">
        <f t="shared" ref="D4:D6" si="0">2*C4</f>
        <v>160</v>
      </c>
      <c r="E4" s="2"/>
    </row>
    <row r="5" spans="1:6" x14ac:dyDescent="0.25">
      <c r="A5" s="3"/>
      <c r="B5" s="28" t="s">
        <v>302</v>
      </c>
      <c r="C5" s="53">
        <v>16</v>
      </c>
      <c r="D5" s="54">
        <f t="shared" si="0"/>
        <v>32</v>
      </c>
      <c r="E5" s="2"/>
    </row>
    <row r="6" spans="1:6" x14ac:dyDescent="0.25">
      <c r="A6" s="3"/>
      <c r="B6" s="28" t="s">
        <v>303</v>
      </c>
      <c r="C6" s="55">
        <v>128</v>
      </c>
      <c r="D6" s="56">
        <f t="shared" si="0"/>
        <v>256</v>
      </c>
      <c r="E6" s="2"/>
      <c r="F6" s="2"/>
    </row>
    <row r="7" spans="1:6" x14ac:dyDescent="0.25">
      <c r="A7" s="3"/>
      <c r="C7" s="2"/>
      <c r="D7" s="2"/>
      <c r="E7" s="2"/>
    </row>
    <row r="8" spans="1:6" x14ac:dyDescent="0.25">
      <c r="A8" s="3"/>
      <c r="C8" s="2" t="s">
        <v>315</v>
      </c>
      <c r="E8" s="2"/>
    </row>
    <row r="9" spans="1:6" x14ac:dyDescent="0.25">
      <c r="A9" s="3"/>
      <c r="B9" s="28" t="s">
        <v>297</v>
      </c>
      <c r="C9" s="59">
        <v>15</v>
      </c>
      <c r="E9" s="2"/>
    </row>
    <row r="10" spans="1:6" x14ac:dyDescent="0.25">
      <c r="A10" s="3"/>
      <c r="B10" s="28" t="s">
        <v>298</v>
      </c>
      <c r="C10" s="60">
        <v>15</v>
      </c>
      <c r="E10" s="2"/>
    </row>
    <row r="11" spans="1:6" x14ac:dyDescent="0.25">
      <c r="A11" s="3"/>
      <c r="B11" s="28" t="s">
        <v>299</v>
      </c>
      <c r="C11" s="61">
        <v>15</v>
      </c>
      <c r="E11" s="2"/>
    </row>
    <row r="12" spans="1:6" x14ac:dyDescent="0.25">
      <c r="A12" s="3"/>
      <c r="C12" s="2"/>
      <c r="D12" s="2"/>
      <c r="E12" s="2"/>
    </row>
    <row r="13" spans="1:6" x14ac:dyDescent="0.25">
      <c r="A13" s="3"/>
      <c r="B13" s="28"/>
      <c r="C13" s="2"/>
      <c r="D13" s="2"/>
      <c r="E13" s="2"/>
    </row>
    <row r="14" spans="1:6" x14ac:dyDescent="0.25">
      <c r="A14" s="3"/>
      <c r="C14" s="2" t="s">
        <v>297</v>
      </c>
      <c r="D14" s="2" t="s">
        <v>298</v>
      </c>
      <c r="E14" s="2" t="s">
        <v>299</v>
      </c>
    </row>
    <row r="15" spans="1:6" x14ac:dyDescent="0.25">
      <c r="A15" s="3"/>
      <c r="C15" s="6" t="s">
        <v>0</v>
      </c>
      <c r="D15" s="6" t="s">
        <v>1</v>
      </c>
      <c r="E15" s="6" t="s">
        <v>193</v>
      </c>
    </row>
    <row r="16" spans="1:6" x14ac:dyDescent="0.25">
      <c r="B16" s="6" t="s">
        <v>305</v>
      </c>
      <c r="C16" s="32">
        <v>15</v>
      </c>
      <c r="D16" s="33">
        <v>9.5000000000000036</v>
      </c>
      <c r="E16" s="34">
        <v>8.5</v>
      </c>
    </row>
    <row r="17" spans="1:8" x14ac:dyDescent="0.25">
      <c r="A17" s="1" t="s">
        <v>47</v>
      </c>
      <c r="B17" s="6" t="s">
        <v>304</v>
      </c>
      <c r="C17" s="49">
        <v>2</v>
      </c>
      <c r="D17" s="63">
        <v>2.5</v>
      </c>
      <c r="E17" s="50">
        <v>3</v>
      </c>
      <c r="F17" s="42">
        <f>SUMPRODUCT(C17:E17,$C$16:$E$16)</f>
        <v>79.25</v>
      </c>
      <c r="G17" s="5" t="s">
        <v>14</v>
      </c>
    </row>
    <row r="19" spans="1:8" x14ac:dyDescent="0.25">
      <c r="B19" s="6" t="s">
        <v>5</v>
      </c>
    </row>
    <row r="20" spans="1:8" x14ac:dyDescent="0.25">
      <c r="B20" s="67" t="s">
        <v>306</v>
      </c>
      <c r="C20" s="51">
        <v>3</v>
      </c>
      <c r="D20" s="64">
        <v>2</v>
      </c>
      <c r="E20" s="52">
        <v>4</v>
      </c>
      <c r="F20" s="76">
        <f>SUMPRODUCT(C20:E20,$C$16:$E$16)</f>
        <v>98</v>
      </c>
      <c r="G20" s="12" t="s">
        <v>51</v>
      </c>
      <c r="H20" s="85">
        <f>C3</f>
        <v>64</v>
      </c>
    </row>
    <row r="21" spans="1:8" x14ac:dyDescent="0.25">
      <c r="B21" s="67" t="s">
        <v>307</v>
      </c>
      <c r="C21" s="53">
        <v>3</v>
      </c>
      <c r="D21" s="65">
        <v>1</v>
      </c>
      <c r="E21" s="54">
        <v>3</v>
      </c>
      <c r="F21" s="76">
        <f>SUMPRODUCT(C21:E21,$C$16:$E$16)</f>
        <v>80</v>
      </c>
      <c r="G21" s="12" t="s">
        <v>51</v>
      </c>
      <c r="H21" s="85">
        <f>C4</f>
        <v>80</v>
      </c>
    </row>
    <row r="22" spans="1:8" x14ac:dyDescent="0.25">
      <c r="B22" s="67" t="s">
        <v>308</v>
      </c>
      <c r="C22" s="53">
        <v>1</v>
      </c>
      <c r="D22" s="65">
        <v>0</v>
      </c>
      <c r="E22" s="54">
        <v>2</v>
      </c>
      <c r="F22" s="76">
        <f>SUMPRODUCT(C22:E22,$C$16:$E$16)</f>
        <v>32</v>
      </c>
      <c r="G22" s="12" t="s">
        <v>51</v>
      </c>
      <c r="H22" s="85">
        <f>C5</f>
        <v>16</v>
      </c>
    </row>
    <row r="23" spans="1:8" x14ac:dyDescent="0.25">
      <c r="A23" s="6"/>
      <c r="B23" s="67" t="s">
        <v>350</v>
      </c>
      <c r="C23" s="53">
        <v>6</v>
      </c>
      <c r="D23" s="65">
        <v>8</v>
      </c>
      <c r="E23" s="54">
        <v>4</v>
      </c>
      <c r="F23" s="76">
        <f>SUMPRODUCT(C23:E23,$C$16:$E$16)</f>
        <v>200.00000000000003</v>
      </c>
      <c r="G23" s="12" t="s">
        <v>51</v>
      </c>
      <c r="H23" s="85">
        <f>C6</f>
        <v>128</v>
      </c>
    </row>
    <row r="24" spans="1:8" x14ac:dyDescent="0.25">
      <c r="A24" s="6"/>
      <c r="B24" s="68" t="s">
        <v>309</v>
      </c>
      <c r="C24" s="53">
        <v>3</v>
      </c>
      <c r="D24" s="65">
        <v>2</v>
      </c>
      <c r="E24" s="54">
        <v>4</v>
      </c>
      <c r="F24" s="76">
        <f t="shared" ref="F24:F30" si="1">SUMPRODUCT(C24:E24,$C$16:$E$16)</f>
        <v>98</v>
      </c>
      <c r="G24" s="12" t="s">
        <v>106</v>
      </c>
      <c r="H24" s="85">
        <f>D3</f>
        <v>128</v>
      </c>
    </row>
    <row r="25" spans="1:8" x14ac:dyDescent="0.25">
      <c r="A25" s="6"/>
      <c r="B25" s="68" t="s">
        <v>310</v>
      </c>
      <c r="C25" s="53">
        <v>3</v>
      </c>
      <c r="D25" s="65">
        <v>1</v>
      </c>
      <c r="E25" s="54">
        <v>3</v>
      </c>
      <c r="F25" s="76">
        <f t="shared" si="1"/>
        <v>80</v>
      </c>
      <c r="G25" s="12" t="s">
        <v>106</v>
      </c>
      <c r="H25" s="85">
        <f t="shared" ref="H25:H27" si="2">D4</f>
        <v>160</v>
      </c>
    </row>
    <row r="26" spans="1:8" x14ac:dyDescent="0.25">
      <c r="A26" s="6"/>
      <c r="B26" s="68" t="s">
        <v>311</v>
      </c>
      <c r="C26" s="53">
        <v>1</v>
      </c>
      <c r="D26" s="65">
        <v>0</v>
      </c>
      <c r="E26" s="54">
        <v>2</v>
      </c>
      <c r="F26" s="76">
        <f t="shared" si="1"/>
        <v>32</v>
      </c>
      <c r="G26" s="12" t="s">
        <v>106</v>
      </c>
      <c r="H26" s="85">
        <f t="shared" si="2"/>
        <v>32</v>
      </c>
    </row>
    <row r="27" spans="1:8" x14ac:dyDescent="0.25">
      <c r="A27" s="6"/>
      <c r="B27" s="68" t="s">
        <v>351</v>
      </c>
      <c r="C27" s="55">
        <v>6</v>
      </c>
      <c r="D27" s="66">
        <v>8</v>
      </c>
      <c r="E27" s="56">
        <v>4</v>
      </c>
      <c r="F27" s="76">
        <f t="shared" si="1"/>
        <v>200.00000000000003</v>
      </c>
      <c r="G27" s="12" t="s">
        <v>106</v>
      </c>
      <c r="H27" s="85">
        <f t="shared" si="2"/>
        <v>256</v>
      </c>
    </row>
    <row r="28" spans="1:8" x14ac:dyDescent="0.25">
      <c r="A28" s="6"/>
      <c r="B28" s="69" t="s">
        <v>312</v>
      </c>
      <c r="C28" s="10">
        <v>1</v>
      </c>
      <c r="D28" s="10"/>
      <c r="E28" s="10"/>
      <c r="F28" s="76">
        <f t="shared" si="1"/>
        <v>15</v>
      </c>
      <c r="G28" s="12" t="s">
        <v>106</v>
      </c>
      <c r="H28" s="85">
        <f>C9</f>
        <v>15</v>
      </c>
    </row>
    <row r="29" spans="1:8" x14ac:dyDescent="0.25">
      <c r="A29" s="6"/>
      <c r="B29" s="69" t="s">
        <v>313</v>
      </c>
      <c r="C29" s="10"/>
      <c r="D29" s="10">
        <v>1</v>
      </c>
      <c r="E29" s="10"/>
      <c r="F29" s="76">
        <f t="shared" si="1"/>
        <v>9.5000000000000036</v>
      </c>
      <c r="G29" s="12" t="s">
        <v>106</v>
      </c>
      <c r="H29" s="85">
        <f>C10</f>
        <v>15</v>
      </c>
    </row>
    <row r="30" spans="1:8" x14ac:dyDescent="0.25">
      <c r="A30" s="6"/>
      <c r="B30" s="69" t="s">
        <v>314</v>
      </c>
      <c r="C30" s="10"/>
      <c r="D30" s="10"/>
      <c r="E30" s="10">
        <v>1</v>
      </c>
      <c r="F30" s="76">
        <f t="shared" si="1"/>
        <v>8.5</v>
      </c>
      <c r="G30" s="12" t="s">
        <v>106</v>
      </c>
      <c r="H30" s="85">
        <f>C11</f>
        <v>15</v>
      </c>
    </row>
    <row r="31" spans="1:8" x14ac:dyDescent="0.25">
      <c r="F31" s="5"/>
      <c r="H31" s="5"/>
    </row>
    <row r="32" spans="1:8" x14ac:dyDescent="0.25">
      <c r="F32" s="7" t="s">
        <v>3</v>
      </c>
      <c r="G32" s="7"/>
      <c r="H32" s="7" t="s">
        <v>4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B8932-1395-4F0A-9084-0106CA45E57A}">
  <dimension ref="A1:G39"/>
  <sheetViews>
    <sheetView showGridLines="0" workbookViewId="0"/>
  </sheetViews>
  <sheetFormatPr defaultRowHeight="15" x14ac:dyDescent="0.25"/>
  <cols>
    <col min="1" max="1" width="2.28515625" customWidth="1"/>
    <col min="2" max="2" width="6.5703125" bestFit="1" customWidth="1"/>
    <col min="3" max="3" width="22.5703125" bestFit="1" customWidth="1"/>
    <col min="4" max="4" width="14.42578125" bestFit="1" customWidth="1"/>
    <col min="5" max="5" width="12.7109375" bestFit="1" customWidth="1"/>
    <col min="6" max="6" width="14.85546875" bestFit="1" customWidth="1"/>
    <col min="7" max="7" width="8.42578125" bestFit="1" customWidth="1"/>
  </cols>
  <sheetData>
    <row r="1" spans="1:5" x14ac:dyDescent="0.25">
      <c r="A1" s="3" t="s">
        <v>60</v>
      </c>
    </row>
    <row r="2" spans="1:5" x14ac:dyDescent="0.25">
      <c r="A2" s="3" t="s">
        <v>206</v>
      </c>
    </row>
    <row r="3" spans="1:5" x14ac:dyDescent="0.25">
      <c r="A3" s="3" t="s">
        <v>288</v>
      </c>
    </row>
    <row r="4" spans="1:5" x14ac:dyDescent="0.25">
      <c r="A4" s="3" t="s">
        <v>61</v>
      </c>
    </row>
    <row r="5" spans="1:5" x14ac:dyDescent="0.25">
      <c r="A5" s="3" t="s">
        <v>62</v>
      </c>
    </row>
    <row r="6" spans="1:5" x14ac:dyDescent="0.25">
      <c r="A6" s="3"/>
      <c r="B6" t="s">
        <v>63</v>
      </c>
    </row>
    <row r="7" spans="1:5" x14ac:dyDescent="0.25">
      <c r="A7" s="3"/>
      <c r="B7" t="s">
        <v>109</v>
      </c>
    </row>
    <row r="8" spans="1:5" x14ac:dyDescent="0.25">
      <c r="A8" s="3"/>
      <c r="B8" t="s">
        <v>207</v>
      </c>
    </row>
    <row r="9" spans="1:5" x14ac:dyDescent="0.25">
      <c r="A9" s="3" t="s">
        <v>64</v>
      </c>
    </row>
    <row r="10" spans="1:5" x14ac:dyDescent="0.25">
      <c r="B10" t="s">
        <v>208</v>
      </c>
    </row>
    <row r="11" spans="1:5" x14ac:dyDescent="0.25">
      <c r="B11" t="s">
        <v>209</v>
      </c>
    </row>
    <row r="14" spans="1:5" ht="15.75" thickBot="1" x14ac:dyDescent="0.3">
      <c r="A14" t="s">
        <v>67</v>
      </c>
    </row>
    <row r="15" spans="1:5" ht="15.75" thickBot="1" x14ac:dyDescent="0.3">
      <c r="B15" s="23" t="s">
        <v>68</v>
      </c>
      <c r="C15" s="23" t="s">
        <v>69</v>
      </c>
      <c r="D15" s="23" t="s">
        <v>70</v>
      </c>
      <c r="E15" s="23" t="s">
        <v>71</v>
      </c>
    </row>
    <row r="16" spans="1:5" ht="15.75" thickBot="1" x14ac:dyDescent="0.3">
      <c r="B16" s="13" t="s">
        <v>210</v>
      </c>
      <c r="C16" s="13" t="s">
        <v>11</v>
      </c>
      <c r="D16" s="24">
        <v>0</v>
      </c>
      <c r="E16" s="24">
        <v>215000</v>
      </c>
    </row>
    <row r="19" spans="1:7" ht="15.75" thickBot="1" x14ac:dyDescent="0.3">
      <c r="A19" t="s">
        <v>72</v>
      </c>
    </row>
    <row r="20" spans="1:7" ht="15.75" thickBot="1" x14ac:dyDescent="0.3">
      <c r="B20" s="23" t="s">
        <v>68</v>
      </c>
      <c r="C20" s="23" t="s">
        <v>69</v>
      </c>
      <c r="D20" s="23" t="s">
        <v>70</v>
      </c>
      <c r="E20" s="23" t="s">
        <v>71</v>
      </c>
      <c r="F20" s="23" t="s">
        <v>73</v>
      </c>
    </row>
    <row r="21" spans="1:7" x14ac:dyDescent="0.25">
      <c r="B21" s="14" t="s">
        <v>211</v>
      </c>
      <c r="C21" s="14" t="s">
        <v>212</v>
      </c>
      <c r="D21" s="14">
        <v>0</v>
      </c>
      <c r="E21" s="14">
        <v>499.99999999999989</v>
      </c>
      <c r="F21" s="14" t="s">
        <v>81</v>
      </c>
    </row>
    <row r="22" spans="1:7" x14ac:dyDescent="0.25">
      <c r="B22" s="14" t="s">
        <v>213</v>
      </c>
      <c r="C22" s="14" t="s">
        <v>214</v>
      </c>
      <c r="D22" s="14">
        <v>0</v>
      </c>
      <c r="E22" s="14">
        <v>999.99999999999977</v>
      </c>
      <c r="F22" s="14" t="s">
        <v>81</v>
      </c>
    </row>
    <row r="23" spans="1:7" x14ac:dyDescent="0.25">
      <c r="B23" s="14" t="s">
        <v>215</v>
      </c>
      <c r="C23" s="14" t="s">
        <v>216</v>
      </c>
      <c r="D23" s="14">
        <v>0</v>
      </c>
      <c r="E23" s="14">
        <v>1500.0000000000007</v>
      </c>
      <c r="F23" s="14" t="s">
        <v>81</v>
      </c>
    </row>
    <row r="24" spans="1:7" x14ac:dyDescent="0.25">
      <c r="B24" s="14" t="s">
        <v>217</v>
      </c>
      <c r="C24" s="14" t="s">
        <v>218</v>
      </c>
      <c r="D24" s="14">
        <v>0</v>
      </c>
      <c r="E24" s="14">
        <v>2249.9999999999995</v>
      </c>
      <c r="F24" s="14" t="s">
        <v>81</v>
      </c>
    </row>
    <row r="25" spans="1:7" ht="15.75" thickBot="1" x14ac:dyDescent="0.3">
      <c r="B25" s="13" t="s">
        <v>219</v>
      </c>
      <c r="C25" s="13" t="s">
        <v>220</v>
      </c>
      <c r="D25" s="13">
        <v>0</v>
      </c>
      <c r="E25" s="13">
        <v>500</v>
      </c>
      <c r="F25" s="13" t="s">
        <v>81</v>
      </c>
    </row>
    <row r="28" spans="1:7" ht="15.75" thickBot="1" x14ac:dyDescent="0.3">
      <c r="A28" t="s">
        <v>5</v>
      </c>
    </row>
    <row r="29" spans="1:7" ht="15.75" thickBot="1" x14ac:dyDescent="0.3">
      <c r="B29" s="23" t="s">
        <v>68</v>
      </c>
      <c r="C29" s="23" t="s">
        <v>69</v>
      </c>
      <c r="D29" s="23" t="s">
        <v>74</v>
      </c>
      <c r="E29" s="23" t="s">
        <v>75</v>
      </c>
      <c r="F29" s="23" t="s">
        <v>76</v>
      </c>
      <c r="G29" s="23" t="s">
        <v>77</v>
      </c>
    </row>
    <row r="30" spans="1:7" x14ac:dyDescent="0.25">
      <c r="B30" s="14" t="s">
        <v>221</v>
      </c>
      <c r="C30" s="14" t="s">
        <v>284</v>
      </c>
      <c r="D30" s="25">
        <v>60500</v>
      </c>
      <c r="E30" s="14" t="s">
        <v>222</v>
      </c>
      <c r="F30" s="14" t="s">
        <v>91</v>
      </c>
      <c r="G30" s="14">
        <v>19500</v>
      </c>
    </row>
    <row r="31" spans="1:7" x14ac:dyDescent="0.25">
      <c r="B31" s="14" t="s">
        <v>223</v>
      </c>
      <c r="C31" s="14" t="s">
        <v>285</v>
      </c>
      <c r="D31" s="25">
        <v>100000</v>
      </c>
      <c r="E31" s="14" t="s">
        <v>224</v>
      </c>
      <c r="F31" s="14" t="s">
        <v>86</v>
      </c>
      <c r="G31" s="14">
        <v>0</v>
      </c>
    </row>
    <row r="32" spans="1:7" x14ac:dyDescent="0.25">
      <c r="B32" s="14" t="s">
        <v>225</v>
      </c>
      <c r="C32" s="14" t="s">
        <v>286</v>
      </c>
      <c r="D32" s="25">
        <v>30000</v>
      </c>
      <c r="E32" s="14" t="s">
        <v>226</v>
      </c>
      <c r="F32" s="14" t="s">
        <v>86</v>
      </c>
      <c r="G32" s="14">
        <v>0</v>
      </c>
    </row>
    <row r="33" spans="2:7" x14ac:dyDescent="0.25">
      <c r="B33" s="14" t="s">
        <v>227</v>
      </c>
      <c r="C33" s="14" t="s">
        <v>287</v>
      </c>
      <c r="D33" s="25">
        <v>3687.5</v>
      </c>
      <c r="E33" s="14" t="s">
        <v>228</v>
      </c>
      <c r="F33" s="14" t="s">
        <v>91</v>
      </c>
      <c r="G33" s="14">
        <v>1312.5</v>
      </c>
    </row>
    <row r="34" spans="2:7" x14ac:dyDescent="0.25">
      <c r="B34" s="14" t="s">
        <v>229</v>
      </c>
      <c r="C34" s="14" t="s">
        <v>204</v>
      </c>
      <c r="D34" s="25">
        <v>0</v>
      </c>
      <c r="E34" s="14" t="s">
        <v>230</v>
      </c>
      <c r="F34" s="14" t="s">
        <v>86</v>
      </c>
      <c r="G34" s="25">
        <v>0</v>
      </c>
    </row>
    <row r="35" spans="2:7" x14ac:dyDescent="0.25">
      <c r="B35" s="14" t="s">
        <v>231</v>
      </c>
      <c r="C35" s="14" t="s">
        <v>289</v>
      </c>
      <c r="D35" s="25">
        <v>499.99999999999989</v>
      </c>
      <c r="E35" s="14" t="s">
        <v>232</v>
      </c>
      <c r="F35" s="14" t="s">
        <v>86</v>
      </c>
      <c r="G35" s="25">
        <v>0</v>
      </c>
    </row>
    <row r="36" spans="2:7" x14ac:dyDescent="0.25">
      <c r="B36" s="14" t="s">
        <v>233</v>
      </c>
      <c r="C36" s="14" t="s">
        <v>290</v>
      </c>
      <c r="D36" s="25">
        <v>999.99999999999977</v>
      </c>
      <c r="E36" s="14" t="s">
        <v>234</v>
      </c>
      <c r="F36" s="14" t="s">
        <v>91</v>
      </c>
      <c r="G36" s="25">
        <v>499.99999999999977</v>
      </c>
    </row>
    <row r="37" spans="2:7" x14ac:dyDescent="0.25">
      <c r="B37" s="14" t="s">
        <v>235</v>
      </c>
      <c r="C37" s="14" t="s">
        <v>291</v>
      </c>
      <c r="D37" s="25">
        <v>1500.0000000000007</v>
      </c>
      <c r="E37" s="14" t="s">
        <v>236</v>
      </c>
      <c r="F37" s="14" t="s">
        <v>91</v>
      </c>
      <c r="G37" s="25">
        <v>1000.0000000000007</v>
      </c>
    </row>
    <row r="38" spans="2:7" x14ac:dyDescent="0.25">
      <c r="B38" s="14" t="s">
        <v>237</v>
      </c>
      <c r="C38" s="14" t="s">
        <v>292</v>
      </c>
      <c r="D38" s="25">
        <v>2249.9999999999995</v>
      </c>
      <c r="E38" s="14" t="s">
        <v>238</v>
      </c>
      <c r="F38" s="14" t="s">
        <v>91</v>
      </c>
      <c r="G38" s="25">
        <v>1749.9999999999995</v>
      </c>
    </row>
    <row r="39" spans="2:7" ht="15.75" thickBot="1" x14ac:dyDescent="0.3">
      <c r="B39" s="13" t="s">
        <v>239</v>
      </c>
      <c r="C39" s="13" t="s">
        <v>293</v>
      </c>
      <c r="D39" s="24">
        <v>500</v>
      </c>
      <c r="E39" s="13" t="s">
        <v>240</v>
      </c>
      <c r="F39" s="13" t="s">
        <v>86</v>
      </c>
      <c r="G39" s="2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42797-6E19-4339-992A-0C023232808E}">
  <dimension ref="A1:H27"/>
  <sheetViews>
    <sheetView showGridLines="0" workbookViewId="0"/>
  </sheetViews>
  <sheetFormatPr defaultRowHeight="15" x14ac:dyDescent="0.25"/>
  <cols>
    <col min="1" max="1" width="2.28515625" customWidth="1"/>
    <col min="2" max="2" width="6.5703125" bestFit="1" customWidth="1"/>
    <col min="3" max="3" width="22.5703125" bestFit="1" customWidth="1"/>
    <col min="4" max="4" width="7" bestFit="1" customWidth="1"/>
    <col min="5" max="5" width="12.7109375" bestFit="1" customWidth="1"/>
    <col min="6" max="6" width="11.7109375" bestFit="1" customWidth="1"/>
    <col min="7" max="8" width="12" bestFit="1" customWidth="1"/>
  </cols>
  <sheetData>
    <row r="1" spans="1:8" x14ac:dyDescent="0.25">
      <c r="A1" s="3" t="s">
        <v>92</v>
      </c>
    </row>
    <row r="2" spans="1:8" x14ac:dyDescent="0.25">
      <c r="A2" s="3" t="s">
        <v>206</v>
      </c>
    </row>
    <row r="3" spans="1:8" x14ac:dyDescent="0.25">
      <c r="A3" s="3" t="s">
        <v>288</v>
      </c>
    </row>
    <row r="6" spans="1:8" ht="15.75" thickBot="1" x14ac:dyDescent="0.3">
      <c r="A6" t="s">
        <v>72</v>
      </c>
    </row>
    <row r="7" spans="1:8" x14ac:dyDescent="0.25">
      <c r="B7" s="26"/>
      <c r="C7" s="26"/>
      <c r="D7" s="26" t="s">
        <v>93</v>
      </c>
      <c r="E7" s="26" t="s">
        <v>95</v>
      </c>
      <c r="F7" s="26" t="s">
        <v>97</v>
      </c>
      <c r="G7" s="26" t="s">
        <v>99</v>
      </c>
      <c r="H7" s="26" t="s">
        <v>99</v>
      </c>
    </row>
    <row r="8" spans="1:8" ht="15.75" thickBot="1" x14ac:dyDescent="0.3">
      <c r="B8" s="27" t="s">
        <v>68</v>
      </c>
      <c r="C8" s="27" t="s">
        <v>69</v>
      </c>
      <c r="D8" s="27" t="s">
        <v>94</v>
      </c>
      <c r="E8" s="27" t="s">
        <v>96</v>
      </c>
      <c r="F8" s="27" t="s">
        <v>98</v>
      </c>
      <c r="G8" s="27" t="s">
        <v>100</v>
      </c>
      <c r="H8" s="27" t="s">
        <v>101</v>
      </c>
    </row>
    <row r="9" spans="1:8" x14ac:dyDescent="0.25">
      <c r="B9" s="14" t="s">
        <v>211</v>
      </c>
      <c r="C9" s="14" t="s">
        <v>212</v>
      </c>
      <c r="D9" s="14">
        <v>499.99999999999989</v>
      </c>
      <c r="E9" s="14">
        <v>0</v>
      </c>
      <c r="F9" s="14">
        <v>53</v>
      </c>
      <c r="G9" s="14">
        <v>43.666666666666671</v>
      </c>
      <c r="H9" s="14">
        <v>1E+30</v>
      </c>
    </row>
    <row r="10" spans="1:8" x14ac:dyDescent="0.25">
      <c r="B10" s="14" t="s">
        <v>213</v>
      </c>
      <c r="C10" s="14" t="s">
        <v>214</v>
      </c>
      <c r="D10" s="14">
        <v>999.99999999999977</v>
      </c>
      <c r="E10" s="14">
        <v>0</v>
      </c>
      <c r="F10" s="14">
        <v>48</v>
      </c>
      <c r="G10" s="14">
        <v>16</v>
      </c>
      <c r="H10" s="14">
        <v>1E+30</v>
      </c>
    </row>
    <row r="11" spans="1:8" x14ac:dyDescent="0.25">
      <c r="B11" s="14" t="s">
        <v>215</v>
      </c>
      <c r="C11" s="14" t="s">
        <v>216</v>
      </c>
      <c r="D11" s="14">
        <v>1500.0000000000007</v>
      </c>
      <c r="E11" s="14">
        <v>0</v>
      </c>
      <c r="F11" s="14">
        <v>33</v>
      </c>
      <c r="G11" s="14">
        <v>14.999999999999998</v>
      </c>
      <c r="H11" s="14">
        <v>1.0000000000000004</v>
      </c>
    </row>
    <row r="12" spans="1:8" x14ac:dyDescent="0.25">
      <c r="B12" s="14" t="s">
        <v>217</v>
      </c>
      <c r="C12" s="14" t="s">
        <v>218</v>
      </c>
      <c r="D12" s="14">
        <v>2249.9999999999995</v>
      </c>
      <c r="E12" s="14">
        <v>0</v>
      </c>
      <c r="F12" s="14">
        <v>32</v>
      </c>
      <c r="G12" s="14">
        <v>1.0000000000000004</v>
      </c>
      <c r="H12" s="14">
        <v>5.2727272727272734</v>
      </c>
    </row>
    <row r="13" spans="1:8" ht="15.75" thickBot="1" x14ac:dyDescent="0.3">
      <c r="B13" s="13" t="s">
        <v>219</v>
      </c>
      <c r="C13" s="13" t="s">
        <v>220</v>
      </c>
      <c r="D13" s="13">
        <v>500</v>
      </c>
      <c r="E13" s="13">
        <v>0</v>
      </c>
      <c r="F13" s="13">
        <v>38</v>
      </c>
      <c r="G13" s="13">
        <v>9.6666666666666679</v>
      </c>
      <c r="H13" s="13">
        <v>1E+30</v>
      </c>
    </row>
    <row r="15" spans="1:8" ht="15.75" thickBot="1" x14ac:dyDescent="0.3">
      <c r="A15" t="s">
        <v>5</v>
      </c>
    </row>
    <row r="16" spans="1:8" x14ac:dyDescent="0.25">
      <c r="B16" s="26"/>
      <c r="C16" s="26"/>
      <c r="D16" s="26" t="s">
        <v>93</v>
      </c>
      <c r="E16" s="26" t="s">
        <v>102</v>
      </c>
      <c r="F16" s="26" t="s">
        <v>104</v>
      </c>
      <c r="G16" s="26" t="s">
        <v>99</v>
      </c>
      <c r="H16" s="26" t="s">
        <v>99</v>
      </c>
    </row>
    <row r="17" spans="2:8" ht="15.75" thickBot="1" x14ac:dyDescent="0.3">
      <c r="B17" s="27" t="s">
        <v>68</v>
      </c>
      <c r="C17" s="27" t="s">
        <v>69</v>
      </c>
      <c r="D17" s="27" t="s">
        <v>94</v>
      </c>
      <c r="E17" s="27" t="s">
        <v>103</v>
      </c>
      <c r="F17" s="27" t="s">
        <v>105</v>
      </c>
      <c r="G17" s="27" t="s">
        <v>100</v>
      </c>
      <c r="H17" s="27" t="s">
        <v>101</v>
      </c>
    </row>
    <row r="18" spans="2:8" x14ac:dyDescent="0.25">
      <c r="B18" s="14" t="s">
        <v>221</v>
      </c>
      <c r="C18" s="14" t="s">
        <v>284</v>
      </c>
      <c r="D18" s="14">
        <v>60500</v>
      </c>
      <c r="E18" s="14">
        <v>0</v>
      </c>
      <c r="F18" s="14">
        <v>80000</v>
      </c>
      <c r="G18" s="14">
        <v>1E+30</v>
      </c>
      <c r="H18" s="14">
        <v>19499.999999999996</v>
      </c>
    </row>
    <row r="19" spans="2:8" x14ac:dyDescent="0.25">
      <c r="B19" s="14" t="s">
        <v>223</v>
      </c>
      <c r="C19" s="14" t="s">
        <v>285</v>
      </c>
      <c r="D19" s="14">
        <v>100000</v>
      </c>
      <c r="E19" s="14">
        <v>0.16666666666666674</v>
      </c>
      <c r="F19" s="14">
        <v>100000</v>
      </c>
      <c r="G19" s="14">
        <v>10499.999999999998</v>
      </c>
      <c r="H19" s="14">
        <v>6000.0000000000027</v>
      </c>
    </row>
    <row r="20" spans="2:8" x14ac:dyDescent="0.25">
      <c r="B20" s="14" t="s">
        <v>225</v>
      </c>
      <c r="C20" s="14" t="s">
        <v>286</v>
      </c>
      <c r="D20" s="14">
        <v>30000</v>
      </c>
      <c r="E20" s="14">
        <v>7.4999999999999991</v>
      </c>
      <c r="F20" s="14">
        <v>30000</v>
      </c>
      <c r="G20" s="14">
        <v>2000.0000000000009</v>
      </c>
      <c r="H20" s="14">
        <v>2333.333333333333</v>
      </c>
    </row>
    <row r="21" spans="2:8" x14ac:dyDescent="0.25">
      <c r="B21" s="14" t="s">
        <v>227</v>
      </c>
      <c r="C21" s="14" t="s">
        <v>287</v>
      </c>
      <c r="D21" s="14">
        <v>3687.5</v>
      </c>
      <c r="E21" s="14">
        <v>0</v>
      </c>
      <c r="F21" s="14">
        <v>5000</v>
      </c>
      <c r="G21" s="14">
        <v>1E+30</v>
      </c>
      <c r="H21" s="14">
        <v>1312.5</v>
      </c>
    </row>
    <row r="22" spans="2:8" x14ac:dyDescent="0.25">
      <c r="B22" s="14" t="s">
        <v>229</v>
      </c>
      <c r="C22" s="14" t="s">
        <v>204</v>
      </c>
      <c r="D22" s="14">
        <v>0</v>
      </c>
      <c r="E22" s="14">
        <v>-16</v>
      </c>
      <c r="F22" s="14">
        <v>0</v>
      </c>
      <c r="G22" s="14">
        <v>874.99999999999977</v>
      </c>
      <c r="H22" s="14">
        <v>499.99999999999977</v>
      </c>
    </row>
    <row r="23" spans="2:8" x14ac:dyDescent="0.25">
      <c r="B23" s="14" t="s">
        <v>231</v>
      </c>
      <c r="C23" s="14" t="s">
        <v>289</v>
      </c>
      <c r="D23" s="14">
        <v>499.99999999999989</v>
      </c>
      <c r="E23" s="14">
        <v>-43.666666666666671</v>
      </c>
      <c r="F23" s="14">
        <v>500</v>
      </c>
      <c r="G23" s="14">
        <v>328.12499999999989</v>
      </c>
      <c r="H23" s="14">
        <v>249.99999999999989</v>
      </c>
    </row>
    <row r="24" spans="2:8" x14ac:dyDescent="0.25">
      <c r="B24" s="14" t="s">
        <v>233</v>
      </c>
      <c r="C24" s="14" t="s">
        <v>290</v>
      </c>
      <c r="D24" s="14">
        <v>999.99999999999977</v>
      </c>
      <c r="E24" s="14">
        <v>0</v>
      </c>
      <c r="F24" s="14">
        <v>500</v>
      </c>
      <c r="G24" s="14">
        <v>499.99999999999977</v>
      </c>
      <c r="H24" s="14">
        <v>1E+30</v>
      </c>
    </row>
    <row r="25" spans="2:8" x14ac:dyDescent="0.25">
      <c r="B25" s="14" t="s">
        <v>235</v>
      </c>
      <c r="C25" s="14" t="s">
        <v>291</v>
      </c>
      <c r="D25" s="14">
        <v>1500.0000000000007</v>
      </c>
      <c r="E25" s="14">
        <v>0</v>
      </c>
      <c r="F25" s="14">
        <v>500</v>
      </c>
      <c r="G25" s="14">
        <v>1000.0000000000005</v>
      </c>
      <c r="H25" s="14">
        <v>1E+30</v>
      </c>
    </row>
    <row r="26" spans="2:8" x14ac:dyDescent="0.25">
      <c r="B26" s="14" t="s">
        <v>237</v>
      </c>
      <c r="C26" s="14" t="s">
        <v>292</v>
      </c>
      <c r="D26" s="14">
        <v>2249.9999999999995</v>
      </c>
      <c r="E26" s="14">
        <v>0</v>
      </c>
      <c r="F26" s="14">
        <v>500</v>
      </c>
      <c r="G26" s="14">
        <v>1749.9999999999995</v>
      </c>
      <c r="H26" s="14">
        <v>1E+30</v>
      </c>
    </row>
    <row r="27" spans="2:8" ht="15.75" thickBot="1" x14ac:dyDescent="0.3">
      <c r="B27" s="13" t="s">
        <v>239</v>
      </c>
      <c r="C27" s="13" t="s">
        <v>293</v>
      </c>
      <c r="D27" s="13">
        <v>500</v>
      </c>
      <c r="E27" s="13">
        <v>-9.6666666666666679</v>
      </c>
      <c r="F27" s="13">
        <v>500</v>
      </c>
      <c r="G27" s="13">
        <v>954.54545454545428</v>
      </c>
      <c r="H27" s="13">
        <v>500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76DD3-96F9-4190-B205-BC8D5B50F70F}">
  <dimension ref="A1:K21"/>
  <sheetViews>
    <sheetView zoomScaleNormal="100" workbookViewId="0"/>
  </sheetViews>
  <sheetFormatPr defaultRowHeight="15" x14ac:dyDescent="0.25"/>
  <cols>
    <col min="2" max="2" width="10.7109375" bestFit="1" customWidth="1"/>
    <col min="3" max="3" width="19.42578125" bestFit="1" customWidth="1"/>
    <col min="4" max="4" width="9.85546875" bestFit="1" customWidth="1"/>
    <col min="5" max="5" width="7.85546875" bestFit="1" customWidth="1"/>
    <col min="6" max="6" width="10.140625" bestFit="1" customWidth="1"/>
    <col min="7" max="7" width="9.5703125" bestFit="1" customWidth="1"/>
    <col min="8" max="8" width="9.28515625" bestFit="1" customWidth="1"/>
    <col min="9" max="9" width="10.7109375" bestFit="1" customWidth="1"/>
    <col min="10" max="10" width="3" bestFit="1" customWidth="1"/>
    <col min="11" max="11" width="10.7109375" bestFit="1" customWidth="1"/>
  </cols>
  <sheetData>
    <row r="1" spans="1:11" x14ac:dyDescent="0.25">
      <c r="C1" s="35" t="s">
        <v>294</v>
      </c>
      <c r="D1" s="36">
        <v>189</v>
      </c>
      <c r="E1" s="36">
        <v>149</v>
      </c>
      <c r="F1" s="36">
        <v>129</v>
      </c>
      <c r="G1" s="36">
        <v>169</v>
      </c>
      <c r="H1" s="37">
        <v>139</v>
      </c>
    </row>
    <row r="2" spans="1:11" x14ac:dyDescent="0.25">
      <c r="A2" s="8" t="s">
        <v>205</v>
      </c>
      <c r="B2" s="8"/>
      <c r="C2" s="38" t="s">
        <v>295</v>
      </c>
      <c r="D2" s="39">
        <v>136</v>
      </c>
      <c r="E2" s="39">
        <v>101</v>
      </c>
      <c r="F2" s="39">
        <v>96</v>
      </c>
      <c r="G2" s="39">
        <v>137</v>
      </c>
      <c r="H2" s="40">
        <v>101</v>
      </c>
    </row>
    <row r="4" spans="1:11" x14ac:dyDescent="0.25">
      <c r="D4" t="s">
        <v>0</v>
      </c>
      <c r="E4" t="s">
        <v>1</v>
      </c>
      <c r="F4" t="s">
        <v>193</v>
      </c>
      <c r="G4" t="s">
        <v>194</v>
      </c>
      <c r="H4" t="s">
        <v>195</v>
      </c>
    </row>
    <row r="5" spans="1:11" x14ac:dyDescent="0.25">
      <c r="D5" s="2" t="s">
        <v>196</v>
      </c>
      <c r="E5" s="2" t="s">
        <v>197</v>
      </c>
      <c r="F5" s="2" t="s">
        <v>198</v>
      </c>
      <c r="G5" s="2" t="s">
        <v>199</v>
      </c>
      <c r="H5" s="2" t="s">
        <v>200</v>
      </c>
    </row>
    <row r="6" spans="1:11" x14ac:dyDescent="0.25">
      <c r="C6" s="3" t="s">
        <v>201</v>
      </c>
      <c r="D6" s="32">
        <v>499.99999999999989</v>
      </c>
      <c r="E6" s="33">
        <v>999.99999999999977</v>
      </c>
      <c r="F6" s="33">
        <v>1500.0000000000007</v>
      </c>
      <c r="G6" s="33">
        <v>2249.9999999999995</v>
      </c>
      <c r="H6" s="34">
        <v>500</v>
      </c>
    </row>
    <row r="7" spans="1:11" x14ac:dyDescent="0.25">
      <c r="B7" s="2" t="s">
        <v>2</v>
      </c>
      <c r="C7" s="3" t="s">
        <v>11</v>
      </c>
      <c r="D7">
        <f>D1-D2</f>
        <v>53</v>
      </c>
      <c r="E7">
        <f>E1-E2</f>
        <v>48</v>
      </c>
      <c r="F7">
        <f>F1-F2</f>
        <v>33</v>
      </c>
      <c r="G7">
        <f>G1-G2</f>
        <v>32</v>
      </c>
      <c r="H7">
        <f>H1-H2</f>
        <v>38</v>
      </c>
      <c r="I7" s="41">
        <f>SUMPRODUCT(D7:H7,$D$6:$H$6)</f>
        <v>215000</v>
      </c>
    </row>
    <row r="10" spans="1:11" x14ac:dyDescent="0.25">
      <c r="C10" s="3" t="s">
        <v>202</v>
      </c>
      <c r="K10" s="2" t="s">
        <v>203</v>
      </c>
    </row>
    <row r="11" spans="1:11" x14ac:dyDescent="0.25">
      <c r="C11" s="70" t="s">
        <v>284</v>
      </c>
      <c r="D11" s="70">
        <v>20</v>
      </c>
      <c r="E11" s="70">
        <v>15</v>
      </c>
      <c r="F11" s="70">
        <v>10</v>
      </c>
      <c r="G11" s="70">
        <v>8</v>
      </c>
      <c r="H11" s="70">
        <v>5</v>
      </c>
      <c r="I11" s="71">
        <f>SUMPRODUCT(D11:H11,$D$6:$H$6)</f>
        <v>60500</v>
      </c>
      <c r="J11" s="70" t="s">
        <v>106</v>
      </c>
      <c r="K11" s="72">
        <f>80000</f>
        <v>80000</v>
      </c>
    </row>
    <row r="12" spans="1:11" x14ac:dyDescent="0.25">
      <c r="C12" s="70" t="s">
        <v>285</v>
      </c>
      <c r="D12" s="70">
        <v>28</v>
      </c>
      <c r="E12" s="70">
        <v>24</v>
      </c>
      <c r="F12" s="70">
        <v>18</v>
      </c>
      <c r="G12" s="70">
        <v>12</v>
      </c>
      <c r="H12" s="70">
        <v>16</v>
      </c>
      <c r="I12" s="71">
        <f t="shared" ref="I12:I17" si="0">SUMPRODUCT(D12:H12,$D$6:$H$6)</f>
        <v>100000</v>
      </c>
      <c r="J12" s="70" t="s">
        <v>106</v>
      </c>
      <c r="K12" s="73">
        <f>100000</f>
        <v>100000</v>
      </c>
    </row>
    <row r="13" spans="1:11" x14ac:dyDescent="0.25">
      <c r="C13" s="70" t="s">
        <v>286</v>
      </c>
      <c r="D13" s="70">
        <v>8</v>
      </c>
      <c r="E13" s="70">
        <v>8</v>
      </c>
      <c r="F13" s="70">
        <v>4</v>
      </c>
      <c r="G13" s="70">
        <v>4</v>
      </c>
      <c r="H13" s="70">
        <v>6</v>
      </c>
      <c r="I13" s="71">
        <f t="shared" si="0"/>
        <v>30000</v>
      </c>
      <c r="J13" s="70" t="s">
        <v>106</v>
      </c>
      <c r="K13" s="73">
        <f>30000</f>
        <v>30000</v>
      </c>
    </row>
    <row r="14" spans="1:11" x14ac:dyDescent="0.25">
      <c r="C14" s="70" t="s">
        <v>287</v>
      </c>
      <c r="D14" s="70">
        <v>0.75</v>
      </c>
      <c r="E14" s="70">
        <v>0.6</v>
      </c>
      <c r="F14" s="70">
        <v>0.5</v>
      </c>
      <c r="G14" s="70">
        <v>0.65</v>
      </c>
      <c r="H14" s="70">
        <v>1</v>
      </c>
      <c r="I14" s="71">
        <f t="shared" si="0"/>
        <v>3687.5</v>
      </c>
      <c r="J14" s="70" t="s">
        <v>106</v>
      </c>
      <c r="K14" s="73">
        <f>5000</f>
        <v>5000</v>
      </c>
    </row>
    <row r="15" spans="1:11" x14ac:dyDescent="0.25">
      <c r="C15" s="74" t="s">
        <v>204</v>
      </c>
      <c r="D15" s="74">
        <v>-2</v>
      </c>
      <c r="E15" s="74">
        <v>1</v>
      </c>
      <c r="F15" s="74"/>
      <c r="G15" s="74"/>
      <c r="H15" s="74"/>
      <c r="I15" s="71">
        <f t="shared" si="0"/>
        <v>0</v>
      </c>
      <c r="J15" s="74" t="s">
        <v>51</v>
      </c>
      <c r="K15" s="73">
        <f>0</f>
        <v>0</v>
      </c>
    </row>
    <row r="16" spans="1:11" x14ac:dyDescent="0.25">
      <c r="C16" s="70" t="s">
        <v>289</v>
      </c>
      <c r="D16" s="70">
        <v>1</v>
      </c>
      <c r="E16" s="70"/>
      <c r="F16" s="70"/>
      <c r="G16" s="70"/>
      <c r="H16" s="70"/>
      <c r="I16" s="71">
        <f t="shared" si="0"/>
        <v>499.99999999999989</v>
      </c>
      <c r="J16" s="70" t="s">
        <v>51</v>
      </c>
      <c r="K16" s="73">
        <f>500</f>
        <v>500</v>
      </c>
    </row>
    <row r="17" spans="3:11" x14ac:dyDescent="0.25">
      <c r="C17" s="70" t="s">
        <v>290</v>
      </c>
      <c r="D17" s="70"/>
      <c r="E17" s="70">
        <v>1</v>
      </c>
      <c r="F17" s="70"/>
      <c r="G17" s="70"/>
      <c r="H17" s="70"/>
      <c r="I17" s="71">
        <f t="shared" si="0"/>
        <v>999.99999999999977</v>
      </c>
      <c r="J17" s="70" t="s">
        <v>51</v>
      </c>
      <c r="K17" s="73">
        <f>500</f>
        <v>500</v>
      </c>
    </row>
    <row r="18" spans="3:11" x14ac:dyDescent="0.25">
      <c r="C18" s="70" t="s">
        <v>291</v>
      </c>
      <c r="D18" s="70"/>
      <c r="E18" s="70"/>
      <c r="F18" s="70">
        <v>1</v>
      </c>
      <c r="G18" s="70"/>
      <c r="H18" s="70"/>
      <c r="I18" s="71">
        <f>SUMPRODUCT(D18:H18,$D$6:$H$6)</f>
        <v>1500.0000000000007</v>
      </c>
      <c r="J18" s="70" t="s">
        <v>51</v>
      </c>
      <c r="K18" s="73">
        <f>500</f>
        <v>500</v>
      </c>
    </row>
    <row r="19" spans="3:11" x14ac:dyDescent="0.25">
      <c r="C19" s="70" t="s">
        <v>292</v>
      </c>
      <c r="D19" s="70"/>
      <c r="E19" s="70"/>
      <c r="F19" s="70"/>
      <c r="G19" s="70">
        <v>1</v>
      </c>
      <c r="H19" s="70"/>
      <c r="I19" s="71">
        <f>SUMPRODUCT(D19:H19,$D$6:$H$6)</f>
        <v>2249.9999999999995</v>
      </c>
      <c r="J19" s="70" t="s">
        <v>51</v>
      </c>
      <c r="K19" s="73">
        <f>500</f>
        <v>500</v>
      </c>
    </row>
    <row r="20" spans="3:11" x14ac:dyDescent="0.25">
      <c r="C20" s="70" t="s">
        <v>293</v>
      </c>
      <c r="D20" s="70"/>
      <c r="E20" s="70"/>
      <c r="F20" s="70"/>
      <c r="G20" s="70"/>
      <c r="H20" s="70">
        <v>1</v>
      </c>
      <c r="I20" s="71">
        <f>SUMPRODUCT(D20:H20,$D$6:$H$6)</f>
        <v>500</v>
      </c>
      <c r="J20" s="70" t="s">
        <v>51</v>
      </c>
      <c r="K20" s="75">
        <f>500</f>
        <v>500</v>
      </c>
    </row>
    <row r="21" spans="3:11" x14ac:dyDescent="0.25">
      <c r="K21" s="2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9054-6A1D-4D82-9929-DDA22DD5B250}">
  <dimension ref="A1:G42"/>
  <sheetViews>
    <sheetView showGridLines="0" workbookViewId="0"/>
  </sheetViews>
  <sheetFormatPr defaultRowHeight="15" x14ac:dyDescent="0.25"/>
  <cols>
    <col min="1" max="1" width="2.28515625" customWidth="1"/>
    <col min="2" max="2" width="6.5703125" bestFit="1" customWidth="1"/>
    <col min="3" max="3" width="34.5703125" bestFit="1" customWidth="1"/>
    <col min="4" max="4" width="14.42578125" bestFit="1" customWidth="1"/>
    <col min="5" max="5" width="13.7109375" bestFit="1" customWidth="1"/>
    <col min="6" max="6" width="14.85546875" bestFit="1" customWidth="1"/>
    <col min="7" max="7" width="8.42578125" bestFit="1" customWidth="1"/>
  </cols>
  <sheetData>
    <row r="1" spans="1:5" x14ac:dyDescent="0.25">
      <c r="A1" s="3" t="s">
        <v>60</v>
      </c>
    </row>
    <row r="2" spans="1:5" x14ac:dyDescent="0.25">
      <c r="A2" s="3" t="s">
        <v>241</v>
      </c>
    </row>
    <row r="3" spans="1:5" x14ac:dyDescent="0.25">
      <c r="A3" s="3" t="s">
        <v>242</v>
      </c>
    </row>
    <row r="4" spans="1:5" x14ac:dyDescent="0.25">
      <c r="A4" s="3" t="s">
        <v>61</v>
      </c>
    </row>
    <row r="5" spans="1:5" x14ac:dyDescent="0.25">
      <c r="A5" s="3" t="s">
        <v>62</v>
      </c>
    </row>
    <row r="6" spans="1:5" x14ac:dyDescent="0.25">
      <c r="A6" s="3"/>
      <c r="B6" t="s">
        <v>63</v>
      </c>
    </row>
    <row r="7" spans="1:5" x14ac:dyDescent="0.25">
      <c r="A7" s="3"/>
      <c r="B7" t="s">
        <v>109</v>
      </c>
    </row>
    <row r="8" spans="1:5" x14ac:dyDescent="0.25">
      <c r="A8" s="3"/>
      <c r="B8" t="s">
        <v>243</v>
      </c>
    </row>
    <row r="9" spans="1:5" x14ac:dyDescent="0.25">
      <c r="A9" s="3" t="s">
        <v>64</v>
      </c>
    </row>
    <row r="10" spans="1:5" x14ac:dyDescent="0.25">
      <c r="B10" t="s">
        <v>65</v>
      </c>
    </row>
    <row r="11" spans="1:5" x14ac:dyDescent="0.25">
      <c r="B11" t="s">
        <v>66</v>
      </c>
    </row>
    <row r="14" spans="1:5" ht="15.75" thickBot="1" x14ac:dyDescent="0.3">
      <c r="A14" t="s">
        <v>111</v>
      </c>
    </row>
    <row r="15" spans="1:5" ht="15.75" thickBot="1" x14ac:dyDescent="0.3">
      <c r="B15" s="23" t="s">
        <v>68</v>
      </c>
      <c r="C15" s="23" t="s">
        <v>69</v>
      </c>
      <c r="D15" s="23" t="s">
        <v>70</v>
      </c>
      <c r="E15" s="23" t="s">
        <v>71</v>
      </c>
    </row>
    <row r="16" spans="1:5" ht="15.75" thickBot="1" x14ac:dyDescent="0.3">
      <c r="B16" s="13" t="s">
        <v>244</v>
      </c>
      <c r="C16" s="13" t="s">
        <v>245</v>
      </c>
      <c r="D16" s="13">
        <v>0</v>
      </c>
      <c r="E16" s="13">
        <v>730</v>
      </c>
    </row>
    <row r="19" spans="1:7" ht="15.75" thickBot="1" x14ac:dyDescent="0.3">
      <c r="A19" t="s">
        <v>72</v>
      </c>
    </row>
    <row r="20" spans="1:7" ht="15.75" thickBot="1" x14ac:dyDescent="0.3">
      <c r="B20" s="23" t="s">
        <v>68</v>
      </c>
      <c r="C20" s="23" t="s">
        <v>69</v>
      </c>
      <c r="D20" s="23" t="s">
        <v>70</v>
      </c>
      <c r="E20" s="23" t="s">
        <v>71</v>
      </c>
      <c r="F20" s="23" t="s">
        <v>73</v>
      </c>
    </row>
    <row r="21" spans="1:7" x14ac:dyDescent="0.25">
      <c r="B21" s="14" t="s">
        <v>246</v>
      </c>
      <c r="C21" s="14" t="s">
        <v>247</v>
      </c>
      <c r="D21" s="14">
        <v>0</v>
      </c>
      <c r="E21" s="14">
        <v>0</v>
      </c>
      <c r="F21" s="14" t="s">
        <v>81</v>
      </c>
    </row>
    <row r="22" spans="1:7" x14ac:dyDescent="0.25">
      <c r="B22" s="14" t="s">
        <v>248</v>
      </c>
      <c r="C22" s="14" t="s">
        <v>249</v>
      </c>
      <c r="D22" s="14">
        <v>0</v>
      </c>
      <c r="E22" s="14">
        <v>10</v>
      </c>
      <c r="F22" s="14" t="s">
        <v>81</v>
      </c>
    </row>
    <row r="23" spans="1:7" x14ac:dyDescent="0.25">
      <c r="B23" s="14" t="s">
        <v>250</v>
      </c>
      <c r="C23" s="14" t="s">
        <v>251</v>
      </c>
      <c r="D23" s="14">
        <v>0</v>
      </c>
      <c r="E23" s="14">
        <v>1</v>
      </c>
      <c r="F23" s="14" t="s">
        <v>81</v>
      </c>
    </row>
    <row r="24" spans="1:7" x14ac:dyDescent="0.25">
      <c r="B24" s="14" t="s">
        <v>252</v>
      </c>
      <c r="C24" s="14" t="s">
        <v>253</v>
      </c>
      <c r="D24" s="14">
        <v>0</v>
      </c>
      <c r="E24" s="14">
        <v>5</v>
      </c>
      <c r="F24" s="14" t="s">
        <v>81</v>
      </c>
    </row>
    <row r="25" spans="1:7" x14ac:dyDescent="0.25">
      <c r="B25" s="14" t="s">
        <v>254</v>
      </c>
      <c r="C25" s="14" t="s">
        <v>255</v>
      </c>
      <c r="D25" s="14">
        <v>0</v>
      </c>
      <c r="E25" s="14">
        <v>9</v>
      </c>
      <c r="F25" s="14" t="s">
        <v>81</v>
      </c>
    </row>
    <row r="26" spans="1:7" x14ac:dyDescent="0.25">
      <c r="B26" s="14" t="s">
        <v>256</v>
      </c>
      <c r="C26" s="14" t="s">
        <v>257</v>
      </c>
      <c r="D26" s="14">
        <v>0</v>
      </c>
      <c r="E26" s="14">
        <v>0</v>
      </c>
      <c r="F26" s="14" t="s">
        <v>81</v>
      </c>
    </row>
    <row r="27" spans="1:7" x14ac:dyDescent="0.25">
      <c r="B27" s="14" t="s">
        <v>258</v>
      </c>
      <c r="C27" s="14" t="s">
        <v>259</v>
      </c>
      <c r="D27" s="14">
        <v>0</v>
      </c>
      <c r="E27" s="14">
        <v>9</v>
      </c>
      <c r="F27" s="14" t="s">
        <v>81</v>
      </c>
    </row>
    <row r="28" spans="1:7" ht="15.75" thickBot="1" x14ac:dyDescent="0.3">
      <c r="B28" s="13" t="s">
        <v>260</v>
      </c>
      <c r="C28" s="13" t="s">
        <v>261</v>
      </c>
      <c r="D28" s="13">
        <v>0</v>
      </c>
      <c r="E28" s="13">
        <v>0</v>
      </c>
      <c r="F28" s="13" t="s">
        <v>81</v>
      </c>
    </row>
    <row r="31" spans="1:7" ht="15.75" thickBot="1" x14ac:dyDescent="0.3">
      <c r="A31" t="s">
        <v>5</v>
      </c>
    </row>
    <row r="32" spans="1:7" ht="15.75" thickBot="1" x14ac:dyDescent="0.3">
      <c r="B32" s="23" t="s">
        <v>68</v>
      </c>
      <c r="C32" s="23" t="s">
        <v>69</v>
      </c>
      <c r="D32" s="23" t="s">
        <v>74</v>
      </c>
      <c r="E32" s="23" t="s">
        <v>75</v>
      </c>
      <c r="F32" s="23" t="s">
        <v>76</v>
      </c>
      <c r="G32" s="23" t="s">
        <v>77</v>
      </c>
    </row>
    <row r="33" spans="2:7" x14ac:dyDescent="0.25">
      <c r="B33" s="14" t="s">
        <v>262</v>
      </c>
      <c r="C33" s="14" t="s">
        <v>263</v>
      </c>
      <c r="D33" s="14">
        <v>9</v>
      </c>
      <c r="E33" s="14" t="s">
        <v>264</v>
      </c>
      <c r="F33" s="14" t="s">
        <v>91</v>
      </c>
      <c r="G33" s="14">
        <v>1</v>
      </c>
    </row>
    <row r="34" spans="2:7" x14ac:dyDescent="0.25">
      <c r="B34" s="14" t="s">
        <v>265</v>
      </c>
      <c r="C34" s="14" t="s">
        <v>266</v>
      </c>
      <c r="D34" s="14">
        <v>10</v>
      </c>
      <c r="E34" s="14" t="s">
        <v>267</v>
      </c>
      <c r="F34" s="14" t="s">
        <v>86</v>
      </c>
      <c r="G34" s="14">
        <v>0</v>
      </c>
    </row>
    <row r="35" spans="2:7" x14ac:dyDescent="0.25">
      <c r="B35" s="14" t="s">
        <v>268</v>
      </c>
      <c r="C35" s="14" t="s">
        <v>269</v>
      </c>
      <c r="D35" s="14">
        <v>10</v>
      </c>
      <c r="E35" s="14" t="s">
        <v>270</v>
      </c>
      <c r="F35" s="14" t="s">
        <v>86</v>
      </c>
      <c r="G35" s="14">
        <v>0</v>
      </c>
    </row>
    <row r="36" spans="2:7" x14ac:dyDescent="0.25">
      <c r="B36" s="14" t="s">
        <v>271</v>
      </c>
      <c r="C36" s="14" t="s">
        <v>272</v>
      </c>
      <c r="D36" s="14">
        <v>5</v>
      </c>
      <c r="E36" s="14" t="s">
        <v>273</v>
      </c>
      <c r="F36" s="14" t="s">
        <v>91</v>
      </c>
      <c r="G36" s="14">
        <v>5</v>
      </c>
    </row>
    <row r="37" spans="2:7" x14ac:dyDescent="0.25">
      <c r="B37" s="14" t="s">
        <v>262</v>
      </c>
      <c r="C37" s="14" t="s">
        <v>263</v>
      </c>
      <c r="D37" s="14">
        <v>9</v>
      </c>
      <c r="E37" s="14" t="s">
        <v>274</v>
      </c>
      <c r="F37" s="14" t="s">
        <v>91</v>
      </c>
      <c r="G37" s="14">
        <v>4</v>
      </c>
    </row>
    <row r="38" spans="2:7" x14ac:dyDescent="0.25">
      <c r="B38" s="14" t="s">
        <v>265</v>
      </c>
      <c r="C38" s="14" t="s">
        <v>266</v>
      </c>
      <c r="D38" s="14">
        <v>10</v>
      </c>
      <c r="E38" s="14" t="s">
        <v>275</v>
      </c>
      <c r="F38" s="14" t="s">
        <v>91</v>
      </c>
      <c r="G38" s="14">
        <v>5</v>
      </c>
    </row>
    <row r="39" spans="2:7" x14ac:dyDescent="0.25">
      <c r="B39" s="14" t="s">
        <v>268</v>
      </c>
      <c r="C39" s="14" t="s">
        <v>269</v>
      </c>
      <c r="D39" s="14">
        <v>10</v>
      </c>
      <c r="E39" s="14" t="s">
        <v>276</v>
      </c>
      <c r="F39" s="14" t="s">
        <v>91</v>
      </c>
      <c r="G39" s="14">
        <v>5</v>
      </c>
    </row>
    <row r="40" spans="2:7" x14ac:dyDescent="0.25">
      <c r="B40" s="14" t="s">
        <v>271</v>
      </c>
      <c r="C40" s="14" t="s">
        <v>272</v>
      </c>
      <c r="D40" s="14">
        <v>5</v>
      </c>
      <c r="E40" s="14" t="s">
        <v>277</v>
      </c>
      <c r="F40" s="14" t="s">
        <v>86</v>
      </c>
      <c r="G40" s="14">
        <v>0</v>
      </c>
    </row>
    <row r="41" spans="2:7" x14ac:dyDescent="0.25">
      <c r="B41" s="14" t="s">
        <v>278</v>
      </c>
      <c r="C41" s="14" t="s">
        <v>279</v>
      </c>
      <c r="D41" s="14">
        <v>16</v>
      </c>
      <c r="E41" s="14" t="s">
        <v>280</v>
      </c>
      <c r="F41" s="14" t="s">
        <v>86</v>
      </c>
      <c r="G41" s="14">
        <v>0</v>
      </c>
    </row>
    <row r="42" spans="2:7" ht="15.75" thickBot="1" x14ac:dyDescent="0.3">
      <c r="B42" s="13" t="s">
        <v>281</v>
      </c>
      <c r="C42" s="13" t="s">
        <v>282</v>
      </c>
      <c r="D42" s="13">
        <v>18</v>
      </c>
      <c r="E42" s="13" t="s">
        <v>283</v>
      </c>
      <c r="F42" s="13" t="s">
        <v>86</v>
      </c>
      <c r="G42" s="13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FCF43-EBD0-45B9-9122-533269412DFF}">
  <dimension ref="A1:H30"/>
  <sheetViews>
    <sheetView showGridLines="0" workbookViewId="0"/>
  </sheetViews>
  <sheetFormatPr defaultRowHeight="15" x14ac:dyDescent="0.25"/>
  <cols>
    <col min="1" max="1" width="2.28515625" customWidth="1"/>
    <col min="2" max="2" width="6.5703125" bestFit="1" customWidth="1"/>
    <col min="3" max="3" width="15.7109375" bestFit="1" customWidth="1"/>
    <col min="4" max="4" width="5.7109375" bestFit="1" customWidth="1"/>
    <col min="5" max="5" width="9.28515625" bestFit="1" customWidth="1"/>
    <col min="6" max="6" width="11.7109375" bestFit="1" customWidth="1"/>
    <col min="7" max="8" width="11.28515625" bestFit="1" customWidth="1"/>
  </cols>
  <sheetData>
    <row r="1" spans="1:8" x14ac:dyDescent="0.25">
      <c r="A1" s="3" t="s">
        <v>92</v>
      </c>
    </row>
    <row r="2" spans="1:8" x14ac:dyDescent="0.25">
      <c r="A2" s="3" t="s">
        <v>241</v>
      </c>
    </row>
    <row r="3" spans="1:8" x14ac:dyDescent="0.25">
      <c r="A3" s="3" t="s">
        <v>242</v>
      </c>
    </row>
    <row r="6" spans="1:8" ht="15.75" thickBot="1" x14ac:dyDescent="0.3">
      <c r="A6" t="s">
        <v>72</v>
      </c>
    </row>
    <row r="7" spans="1:8" x14ac:dyDescent="0.25">
      <c r="B7" s="26"/>
      <c r="C7" s="26"/>
      <c r="D7" s="26" t="s">
        <v>93</v>
      </c>
      <c r="E7" s="26" t="s">
        <v>95</v>
      </c>
      <c r="F7" s="26" t="s">
        <v>97</v>
      </c>
      <c r="G7" s="26" t="s">
        <v>99</v>
      </c>
      <c r="H7" s="26" t="s">
        <v>99</v>
      </c>
    </row>
    <row r="8" spans="1:8" ht="15.75" thickBot="1" x14ac:dyDescent="0.3">
      <c r="B8" s="27" t="s">
        <v>68</v>
      </c>
      <c r="C8" s="27" t="s">
        <v>69</v>
      </c>
      <c r="D8" s="27" t="s">
        <v>94</v>
      </c>
      <c r="E8" s="27" t="s">
        <v>96</v>
      </c>
      <c r="F8" s="27" t="s">
        <v>98</v>
      </c>
      <c r="G8" s="27" t="s">
        <v>100</v>
      </c>
      <c r="H8" s="27" t="s">
        <v>101</v>
      </c>
    </row>
    <row r="9" spans="1:8" x14ac:dyDescent="0.25">
      <c r="B9" s="14" t="s">
        <v>246</v>
      </c>
      <c r="C9" s="14" t="s">
        <v>247</v>
      </c>
      <c r="D9" s="14">
        <v>0</v>
      </c>
      <c r="E9" s="14">
        <v>26</v>
      </c>
      <c r="F9" s="14">
        <v>54</v>
      </c>
      <c r="G9" s="14">
        <v>1E+30</v>
      </c>
      <c r="H9" s="14">
        <v>26</v>
      </c>
    </row>
    <row r="10" spans="1:8" x14ac:dyDescent="0.25">
      <c r="B10" s="14" t="s">
        <v>248</v>
      </c>
      <c r="C10" s="14" t="s">
        <v>249</v>
      </c>
      <c r="D10" s="14">
        <v>10</v>
      </c>
      <c r="E10" s="14">
        <v>0</v>
      </c>
      <c r="F10" s="14">
        <v>17</v>
      </c>
      <c r="G10" s="14">
        <v>5</v>
      </c>
      <c r="H10" s="14">
        <v>1E+30</v>
      </c>
    </row>
    <row r="11" spans="1:8" x14ac:dyDescent="0.25">
      <c r="B11" s="14" t="s">
        <v>250</v>
      </c>
      <c r="C11" s="14" t="s">
        <v>251</v>
      </c>
      <c r="D11" s="14">
        <v>1</v>
      </c>
      <c r="E11" s="14">
        <v>0</v>
      </c>
      <c r="F11" s="14">
        <v>23</v>
      </c>
      <c r="G11" s="14">
        <v>2</v>
      </c>
      <c r="H11" s="14">
        <v>5</v>
      </c>
    </row>
    <row r="12" spans="1:8" x14ac:dyDescent="0.25">
      <c r="B12" s="14" t="s">
        <v>252</v>
      </c>
      <c r="C12" s="14" t="s">
        <v>253</v>
      </c>
      <c r="D12" s="14">
        <v>5</v>
      </c>
      <c r="E12" s="14">
        <v>0</v>
      </c>
      <c r="F12" s="14">
        <v>30</v>
      </c>
      <c r="G12" s="14">
        <v>5</v>
      </c>
      <c r="H12" s="14">
        <v>2</v>
      </c>
    </row>
    <row r="13" spans="1:8" x14ac:dyDescent="0.25">
      <c r="B13" s="14" t="s">
        <v>254</v>
      </c>
      <c r="C13" s="14" t="s">
        <v>255</v>
      </c>
      <c r="D13" s="14">
        <v>9</v>
      </c>
      <c r="E13" s="14">
        <v>0</v>
      </c>
      <c r="F13" s="14">
        <v>24</v>
      </c>
      <c r="G13" s="14">
        <v>2</v>
      </c>
      <c r="H13" s="14">
        <v>5</v>
      </c>
    </row>
    <row r="14" spans="1:8" x14ac:dyDescent="0.25">
      <c r="B14" s="14" t="s">
        <v>256</v>
      </c>
      <c r="C14" s="14" t="s">
        <v>257</v>
      </c>
      <c r="D14" s="14">
        <v>0</v>
      </c>
      <c r="E14" s="14">
        <v>5</v>
      </c>
      <c r="F14" s="14">
        <v>18</v>
      </c>
      <c r="G14" s="14">
        <v>1E+30</v>
      </c>
      <c r="H14" s="14">
        <v>5</v>
      </c>
    </row>
    <row r="15" spans="1:8" x14ac:dyDescent="0.25">
      <c r="B15" s="14" t="s">
        <v>258</v>
      </c>
      <c r="C15" s="14" t="s">
        <v>259</v>
      </c>
      <c r="D15" s="14">
        <v>9</v>
      </c>
      <c r="E15" s="14">
        <v>0</v>
      </c>
      <c r="F15" s="14">
        <v>19</v>
      </c>
      <c r="G15" s="14">
        <v>5</v>
      </c>
      <c r="H15" s="14">
        <v>2</v>
      </c>
    </row>
    <row r="16" spans="1:8" ht="15.75" thickBot="1" x14ac:dyDescent="0.3">
      <c r="B16" s="13" t="s">
        <v>260</v>
      </c>
      <c r="C16" s="13" t="s">
        <v>261</v>
      </c>
      <c r="D16" s="13">
        <v>0</v>
      </c>
      <c r="E16" s="13">
        <v>5</v>
      </c>
      <c r="F16" s="13">
        <v>31</v>
      </c>
      <c r="G16" s="13">
        <v>1E+30</v>
      </c>
      <c r="H16" s="13">
        <v>5</v>
      </c>
    </row>
    <row r="18" spans="1:8" ht="15.75" thickBot="1" x14ac:dyDescent="0.3">
      <c r="A18" t="s">
        <v>5</v>
      </c>
    </row>
    <row r="19" spans="1:8" x14ac:dyDescent="0.25">
      <c r="B19" s="26"/>
      <c r="C19" s="26"/>
      <c r="D19" s="26" t="s">
        <v>93</v>
      </c>
      <c r="E19" s="26" t="s">
        <v>102</v>
      </c>
      <c r="F19" s="26" t="s">
        <v>104</v>
      </c>
      <c r="G19" s="26" t="s">
        <v>99</v>
      </c>
      <c r="H19" s="26" t="s">
        <v>99</v>
      </c>
    </row>
    <row r="20" spans="1:8" ht="15.75" thickBot="1" x14ac:dyDescent="0.3">
      <c r="B20" s="27" t="s">
        <v>68</v>
      </c>
      <c r="C20" s="27" t="s">
        <v>69</v>
      </c>
      <c r="D20" s="27" t="s">
        <v>94</v>
      </c>
      <c r="E20" s="27" t="s">
        <v>103</v>
      </c>
      <c r="F20" s="27" t="s">
        <v>105</v>
      </c>
      <c r="G20" s="27" t="s">
        <v>100</v>
      </c>
      <c r="H20" s="27" t="s">
        <v>101</v>
      </c>
    </row>
    <row r="21" spans="1:8" x14ac:dyDescent="0.25">
      <c r="B21" s="14" t="s">
        <v>262</v>
      </c>
      <c r="C21" s="14" t="s">
        <v>263</v>
      </c>
      <c r="D21" s="14">
        <v>9</v>
      </c>
      <c r="E21" s="14">
        <v>0</v>
      </c>
      <c r="F21" s="14">
        <v>10</v>
      </c>
      <c r="G21" s="14">
        <v>1E+30</v>
      </c>
      <c r="H21" s="14">
        <v>1</v>
      </c>
    </row>
    <row r="22" spans="1:8" x14ac:dyDescent="0.25">
      <c r="B22" s="14" t="s">
        <v>265</v>
      </c>
      <c r="C22" s="14" t="s">
        <v>266</v>
      </c>
      <c r="D22" s="14">
        <v>10</v>
      </c>
      <c r="E22" s="14">
        <v>-11</v>
      </c>
      <c r="F22" s="14">
        <v>10</v>
      </c>
      <c r="G22" s="14">
        <v>1</v>
      </c>
      <c r="H22" s="14">
        <v>1</v>
      </c>
    </row>
    <row r="23" spans="1:8" x14ac:dyDescent="0.25">
      <c r="B23" s="14" t="s">
        <v>268</v>
      </c>
      <c r="C23" s="14" t="s">
        <v>269</v>
      </c>
      <c r="D23" s="14">
        <v>10</v>
      </c>
      <c r="E23" s="14">
        <v>-5</v>
      </c>
      <c r="F23" s="14">
        <v>10</v>
      </c>
      <c r="G23" s="14">
        <v>4</v>
      </c>
      <c r="H23" s="14">
        <v>1</v>
      </c>
    </row>
    <row r="24" spans="1:8" x14ac:dyDescent="0.25">
      <c r="B24" s="14" t="s">
        <v>271</v>
      </c>
      <c r="C24" s="14" t="s">
        <v>272</v>
      </c>
      <c r="D24" s="14">
        <v>5</v>
      </c>
      <c r="E24" s="14">
        <v>0</v>
      </c>
      <c r="F24" s="14">
        <v>10</v>
      </c>
      <c r="G24" s="14">
        <v>1E+30</v>
      </c>
      <c r="H24" s="14">
        <v>5</v>
      </c>
    </row>
    <row r="25" spans="1:8" x14ac:dyDescent="0.25">
      <c r="B25" s="14" t="s">
        <v>262</v>
      </c>
      <c r="C25" s="14" t="s">
        <v>263</v>
      </c>
      <c r="D25" s="14">
        <v>9</v>
      </c>
      <c r="E25" s="14">
        <v>0</v>
      </c>
      <c r="F25" s="14">
        <v>5</v>
      </c>
      <c r="G25" s="14">
        <v>4</v>
      </c>
      <c r="H25" s="14">
        <v>1E+30</v>
      </c>
    </row>
    <row r="26" spans="1:8" x14ac:dyDescent="0.25">
      <c r="B26" s="14" t="s">
        <v>265</v>
      </c>
      <c r="C26" s="14" t="s">
        <v>266</v>
      </c>
      <c r="D26" s="14">
        <v>10</v>
      </c>
      <c r="E26" s="14">
        <v>0</v>
      </c>
      <c r="F26" s="14">
        <v>5</v>
      </c>
      <c r="G26" s="14">
        <v>5</v>
      </c>
      <c r="H26" s="14">
        <v>1E+30</v>
      </c>
    </row>
    <row r="27" spans="1:8" x14ac:dyDescent="0.25">
      <c r="B27" s="14" t="s">
        <v>268</v>
      </c>
      <c r="C27" s="14" t="s">
        <v>269</v>
      </c>
      <c r="D27" s="14">
        <v>10</v>
      </c>
      <c r="E27" s="14">
        <v>0</v>
      </c>
      <c r="F27" s="14">
        <v>5</v>
      </c>
      <c r="G27" s="14">
        <v>5</v>
      </c>
      <c r="H27" s="14">
        <v>1E+30</v>
      </c>
    </row>
    <row r="28" spans="1:8" x14ac:dyDescent="0.25">
      <c r="B28" s="14" t="s">
        <v>271</v>
      </c>
      <c r="C28" s="14" t="s">
        <v>272</v>
      </c>
      <c r="D28" s="14">
        <v>5</v>
      </c>
      <c r="E28" s="14">
        <v>2</v>
      </c>
      <c r="F28" s="14">
        <v>5</v>
      </c>
      <c r="G28" s="14">
        <v>1</v>
      </c>
      <c r="H28" s="14">
        <v>1</v>
      </c>
    </row>
    <row r="29" spans="1:8" x14ac:dyDescent="0.25">
      <c r="B29" s="14" t="s">
        <v>278</v>
      </c>
      <c r="C29" s="14" t="s">
        <v>279</v>
      </c>
      <c r="D29" s="14">
        <v>16</v>
      </c>
      <c r="E29" s="14">
        <v>28</v>
      </c>
      <c r="F29" s="14">
        <v>16</v>
      </c>
      <c r="G29" s="14">
        <v>1</v>
      </c>
      <c r="H29" s="14">
        <v>1</v>
      </c>
    </row>
    <row r="30" spans="1:8" ht="15.75" thickBot="1" x14ac:dyDescent="0.3">
      <c r="B30" s="13" t="s">
        <v>281</v>
      </c>
      <c r="C30" s="13" t="s">
        <v>282</v>
      </c>
      <c r="D30" s="13">
        <v>18</v>
      </c>
      <c r="E30" s="13">
        <v>24</v>
      </c>
      <c r="F30" s="13">
        <v>18</v>
      </c>
      <c r="G30" s="13">
        <v>1</v>
      </c>
      <c r="H30" s="13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CDEB-EA02-474F-85E7-CCB14F0774C1}">
  <dimension ref="A1:H17"/>
  <sheetViews>
    <sheetView showGridLines="0" workbookViewId="0"/>
  </sheetViews>
  <sheetFormatPr defaultRowHeight="15" x14ac:dyDescent="0.25"/>
  <cols>
    <col min="1" max="1" width="2.28515625" customWidth="1"/>
    <col min="2" max="2" width="5.28515625" bestFit="1" customWidth="1"/>
    <col min="3" max="3" width="15.7109375" bestFit="1" customWidth="1"/>
    <col min="4" max="4" width="6.140625" bestFit="1" customWidth="1"/>
    <col min="5" max="5" width="12" bestFit="1" customWidth="1"/>
    <col min="6" max="6" width="10.85546875" bestFit="1" customWidth="1"/>
    <col min="7" max="7" width="10" bestFit="1" customWidth="1"/>
    <col min="8" max="8" width="12" bestFit="1" customWidth="1"/>
  </cols>
  <sheetData>
    <row r="1" spans="1:8" x14ac:dyDescent="0.25">
      <c r="A1" s="3" t="s">
        <v>175</v>
      </c>
    </row>
    <row r="2" spans="1:8" x14ac:dyDescent="0.25">
      <c r="A2" s="3" t="s">
        <v>151</v>
      </c>
    </row>
    <row r="3" spans="1:8" x14ac:dyDescent="0.25">
      <c r="A3" s="3" t="s">
        <v>152</v>
      </c>
    </row>
    <row r="6" spans="1:8" ht="15.75" thickBot="1" x14ac:dyDescent="0.3">
      <c r="A6" t="s">
        <v>166</v>
      </c>
    </row>
    <row r="7" spans="1:8" x14ac:dyDescent="0.25">
      <c r="B7" s="20"/>
      <c r="C7" s="20"/>
      <c r="D7" s="20" t="s">
        <v>93</v>
      </c>
      <c r="E7" s="20" t="s">
        <v>177</v>
      </c>
      <c r="F7" s="20" t="s">
        <v>179</v>
      </c>
      <c r="G7" s="20" t="s">
        <v>181</v>
      </c>
      <c r="H7" s="20" t="s">
        <v>181</v>
      </c>
    </row>
    <row r="8" spans="1:8" ht="15.75" thickBot="1" x14ac:dyDescent="0.3">
      <c r="B8" s="21" t="s">
        <v>162</v>
      </c>
      <c r="C8" s="21" t="s">
        <v>163</v>
      </c>
      <c r="D8" s="21" t="s">
        <v>176</v>
      </c>
      <c r="E8" s="21" t="s">
        <v>178</v>
      </c>
      <c r="F8" s="21" t="s">
        <v>180</v>
      </c>
      <c r="G8" s="21" t="s">
        <v>182</v>
      </c>
      <c r="H8" s="21" t="s">
        <v>183</v>
      </c>
    </row>
    <row r="9" spans="1:8" x14ac:dyDescent="0.25">
      <c r="B9" s="14" t="s">
        <v>79</v>
      </c>
      <c r="C9" s="14" t="s">
        <v>80</v>
      </c>
      <c r="D9" s="14">
        <v>122.00000000000001</v>
      </c>
      <c r="E9" s="14">
        <v>0</v>
      </c>
      <c r="F9" s="14">
        <v>350</v>
      </c>
      <c r="G9" s="14">
        <v>100.00000000000004</v>
      </c>
      <c r="H9" s="14">
        <v>49.999999999999993</v>
      </c>
    </row>
    <row r="10" spans="1:8" ht="15.75" thickBot="1" x14ac:dyDescent="0.3">
      <c r="B10" s="13" t="s">
        <v>82</v>
      </c>
      <c r="C10" s="13" t="s">
        <v>83</v>
      </c>
      <c r="D10" s="13">
        <v>77.999999999999986</v>
      </c>
      <c r="E10" s="13">
        <v>0</v>
      </c>
      <c r="F10" s="13">
        <v>300</v>
      </c>
      <c r="G10" s="13">
        <v>49.999999999999993</v>
      </c>
      <c r="H10" s="13">
        <v>66.666666666666686</v>
      </c>
    </row>
    <row r="12" spans="1:8" ht="15.75" thickBot="1" x14ac:dyDescent="0.3">
      <c r="A12" t="s">
        <v>168</v>
      </c>
    </row>
    <row r="13" spans="1:8" x14ac:dyDescent="0.25">
      <c r="B13" s="20"/>
      <c r="C13" s="20"/>
      <c r="D13" s="20" t="s">
        <v>93</v>
      </c>
      <c r="E13" s="20" t="s">
        <v>184</v>
      </c>
      <c r="F13" s="20" t="s">
        <v>186</v>
      </c>
      <c r="G13" s="20" t="s">
        <v>181</v>
      </c>
      <c r="H13" s="20" t="s">
        <v>181</v>
      </c>
    </row>
    <row r="14" spans="1:8" ht="15.75" thickBot="1" x14ac:dyDescent="0.3">
      <c r="B14" s="21" t="s">
        <v>162</v>
      </c>
      <c r="C14" s="21" t="s">
        <v>163</v>
      </c>
      <c r="D14" s="21" t="s">
        <v>176</v>
      </c>
      <c r="E14" s="21" t="s">
        <v>185</v>
      </c>
      <c r="F14" s="21" t="s">
        <v>187</v>
      </c>
      <c r="G14" s="21" t="s">
        <v>182</v>
      </c>
      <c r="H14" s="21" t="s">
        <v>183</v>
      </c>
    </row>
    <row r="15" spans="1:8" x14ac:dyDescent="0.25">
      <c r="B15" s="14" t="s">
        <v>84</v>
      </c>
      <c r="C15" s="14" t="s">
        <v>57</v>
      </c>
      <c r="D15" s="14">
        <v>200</v>
      </c>
      <c r="E15" s="14">
        <v>200.00000000000003</v>
      </c>
      <c r="F15" s="14">
        <v>200</v>
      </c>
      <c r="G15" s="14">
        <v>7.0000000000000062</v>
      </c>
      <c r="H15" s="14">
        <v>26</v>
      </c>
    </row>
    <row r="16" spans="1:8" x14ac:dyDescent="0.25">
      <c r="B16" s="14" t="s">
        <v>87</v>
      </c>
      <c r="C16" s="14" t="s">
        <v>59</v>
      </c>
      <c r="D16" s="14">
        <v>1566</v>
      </c>
      <c r="E16" s="14">
        <v>16.666666666666661</v>
      </c>
      <c r="F16" s="14">
        <v>1566</v>
      </c>
      <c r="G16" s="14">
        <v>234</v>
      </c>
      <c r="H16" s="14">
        <v>126.00000000000013</v>
      </c>
    </row>
    <row r="17" spans="2:8" ht="15.75" thickBot="1" x14ac:dyDescent="0.3">
      <c r="B17" s="13" t="s">
        <v>89</v>
      </c>
      <c r="C17" s="13" t="s">
        <v>58</v>
      </c>
      <c r="D17" s="13">
        <v>2712</v>
      </c>
      <c r="E17" s="13">
        <v>0</v>
      </c>
      <c r="F17" s="13">
        <v>2880</v>
      </c>
      <c r="G17" s="13">
        <v>1E+30</v>
      </c>
      <c r="H17" s="13">
        <v>168.00000000000011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048B-28B1-4469-BC69-3B67F370BBCE}">
  <dimension ref="A1:H17"/>
  <sheetViews>
    <sheetView zoomScaleNormal="100" workbookViewId="0"/>
  </sheetViews>
  <sheetFormatPr defaultRowHeight="15" x14ac:dyDescent="0.25"/>
  <cols>
    <col min="1" max="1" width="7.85546875" customWidth="1"/>
    <col min="2" max="2" width="18" bestFit="1" customWidth="1"/>
    <col min="3" max="5" width="11" customWidth="1"/>
    <col min="6" max="6" width="12.5703125" bestFit="1" customWidth="1"/>
    <col min="7" max="7" width="12.28515625" customWidth="1"/>
    <col min="8" max="8" width="11.140625" bestFit="1" customWidth="1"/>
    <col min="9" max="9" width="10.42578125" bestFit="1" customWidth="1"/>
  </cols>
  <sheetData>
    <row r="1" spans="1:8" x14ac:dyDescent="0.25">
      <c r="A1" s="8" t="s">
        <v>28</v>
      </c>
      <c r="B1" s="9"/>
      <c r="C1" s="103" t="s">
        <v>44</v>
      </c>
      <c r="D1" s="103"/>
      <c r="E1" s="103"/>
      <c r="F1" s="103"/>
    </row>
    <row r="2" spans="1:8" x14ac:dyDescent="0.25">
      <c r="A2" s="3"/>
      <c r="C2" s="103" t="s">
        <v>35</v>
      </c>
      <c r="D2" s="103"/>
      <c r="E2" s="103"/>
      <c r="F2" s="103"/>
    </row>
    <row r="3" spans="1:8" x14ac:dyDescent="0.25">
      <c r="A3" s="3"/>
      <c r="C3" s="6" t="s">
        <v>31</v>
      </c>
      <c r="D3" s="6" t="s">
        <v>32</v>
      </c>
      <c r="E3" s="6" t="s">
        <v>33</v>
      </c>
      <c r="F3" s="6" t="s">
        <v>34</v>
      </c>
    </row>
    <row r="4" spans="1:8" x14ac:dyDescent="0.25">
      <c r="A4" s="102" t="s">
        <v>45</v>
      </c>
      <c r="B4" s="6" t="s">
        <v>29</v>
      </c>
      <c r="C4" s="35">
        <v>54</v>
      </c>
      <c r="D4" s="36">
        <v>17</v>
      </c>
      <c r="E4" s="36">
        <v>23</v>
      </c>
      <c r="F4" s="37">
        <v>30</v>
      </c>
    </row>
    <row r="5" spans="1:8" x14ac:dyDescent="0.25">
      <c r="A5" s="102"/>
      <c r="B5" s="6" t="s">
        <v>30</v>
      </c>
      <c r="C5" s="38">
        <v>24</v>
      </c>
      <c r="D5" s="39">
        <v>18</v>
      </c>
      <c r="E5" s="39">
        <v>19</v>
      </c>
      <c r="F5" s="40">
        <v>31</v>
      </c>
    </row>
    <row r="6" spans="1:8" x14ac:dyDescent="0.25">
      <c r="B6" s="6"/>
      <c r="C6" s="3"/>
      <c r="D6" s="3"/>
      <c r="E6" s="3"/>
      <c r="F6" s="3"/>
    </row>
    <row r="7" spans="1:8" x14ac:dyDescent="0.25">
      <c r="B7" s="6"/>
      <c r="C7" s="3"/>
      <c r="D7" s="3"/>
      <c r="E7" s="3"/>
      <c r="F7" s="3"/>
    </row>
    <row r="8" spans="1:8" x14ac:dyDescent="0.25">
      <c r="B8" s="6"/>
      <c r="C8" s="104" t="s">
        <v>352</v>
      </c>
      <c r="D8" s="104"/>
      <c r="E8" s="104"/>
      <c r="F8" s="104"/>
    </row>
    <row r="9" spans="1:8" x14ac:dyDescent="0.25">
      <c r="B9" s="6"/>
      <c r="C9" s="103" t="s">
        <v>35</v>
      </c>
      <c r="D9" s="103"/>
      <c r="E9" s="103"/>
      <c r="F9" s="103"/>
    </row>
    <row r="10" spans="1:8" x14ac:dyDescent="0.25">
      <c r="C10" s="6" t="s">
        <v>31</v>
      </c>
      <c r="D10" s="6" t="s">
        <v>32</v>
      </c>
      <c r="E10" s="6" t="s">
        <v>33</v>
      </c>
      <c r="F10" s="6" t="s">
        <v>34</v>
      </c>
      <c r="G10" s="6" t="s">
        <v>36</v>
      </c>
      <c r="H10" s="6" t="s">
        <v>25</v>
      </c>
    </row>
    <row r="11" spans="1:8" x14ac:dyDescent="0.25">
      <c r="B11" s="6" t="s">
        <v>29</v>
      </c>
      <c r="C11" s="43">
        <v>0</v>
      </c>
      <c r="D11" s="47">
        <v>10</v>
      </c>
      <c r="E11" s="47">
        <v>1</v>
      </c>
      <c r="F11" s="44">
        <v>5</v>
      </c>
      <c r="G11" s="77">
        <f>C11+D11+E11+F11</f>
        <v>16</v>
      </c>
      <c r="H11" s="88">
        <v>16</v>
      </c>
    </row>
    <row r="12" spans="1:8" x14ac:dyDescent="0.25">
      <c r="A12" s="1"/>
      <c r="B12" s="6" t="s">
        <v>30</v>
      </c>
      <c r="C12" s="45">
        <v>9</v>
      </c>
      <c r="D12" s="48">
        <v>0</v>
      </c>
      <c r="E12" s="48">
        <v>9</v>
      </c>
      <c r="F12" s="46">
        <v>0</v>
      </c>
      <c r="G12" s="77">
        <f>C12+D12+E12+F12</f>
        <v>18</v>
      </c>
      <c r="H12" s="89">
        <v>18</v>
      </c>
    </row>
    <row r="13" spans="1:8" x14ac:dyDescent="0.25">
      <c r="B13" s="3" t="s">
        <v>37</v>
      </c>
      <c r="C13" s="78">
        <f>C11+C12</f>
        <v>9</v>
      </c>
      <c r="D13" s="78">
        <f t="shared" ref="D13:E13" si="0">D11+D12</f>
        <v>10</v>
      </c>
      <c r="E13" s="78">
        <f t="shared" si="0"/>
        <v>10</v>
      </c>
      <c r="F13" s="78">
        <f>F11+F12</f>
        <v>5</v>
      </c>
      <c r="G13" s="3"/>
      <c r="H13" s="3"/>
    </row>
    <row r="14" spans="1:8" x14ac:dyDescent="0.25">
      <c r="B14" s="6" t="s">
        <v>38</v>
      </c>
      <c r="C14" s="90">
        <v>5</v>
      </c>
      <c r="D14" s="91">
        <v>5</v>
      </c>
      <c r="E14" s="91">
        <v>5</v>
      </c>
      <c r="F14" s="92">
        <v>5</v>
      </c>
      <c r="G14" s="3"/>
      <c r="H14" s="3"/>
    </row>
    <row r="15" spans="1:8" x14ac:dyDescent="0.25">
      <c r="B15" s="6" t="s">
        <v>39</v>
      </c>
      <c r="C15" s="93">
        <v>10</v>
      </c>
      <c r="D15" s="94">
        <v>10</v>
      </c>
      <c r="E15" s="94">
        <v>10</v>
      </c>
      <c r="F15" s="95">
        <v>10</v>
      </c>
      <c r="G15" s="3"/>
      <c r="H15" s="3"/>
    </row>
    <row r="17" spans="3:7" x14ac:dyDescent="0.25">
      <c r="C17" s="101" t="s">
        <v>43</v>
      </c>
      <c r="D17" s="101"/>
      <c r="E17" s="101"/>
      <c r="F17" s="101"/>
      <c r="G17" s="42">
        <f>SUMPRODUCT(C4:F5,$C$11:$F$12)</f>
        <v>730</v>
      </c>
    </row>
  </sheetData>
  <mergeCells count="6">
    <mergeCell ref="C17:F17"/>
    <mergeCell ref="A4:A5"/>
    <mergeCell ref="C1:F1"/>
    <mergeCell ref="C2:F2"/>
    <mergeCell ref="C8:F8"/>
    <mergeCell ref="C9:F9"/>
  </mergeCells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95C79-CD11-4B3E-ABFF-9F08A32F89F3}">
  <dimension ref="A1:G11"/>
  <sheetViews>
    <sheetView zoomScaleNormal="100" workbookViewId="0"/>
  </sheetViews>
  <sheetFormatPr defaultRowHeight="15" x14ac:dyDescent="0.25"/>
  <cols>
    <col min="1" max="1" width="7.85546875" customWidth="1"/>
    <col min="2" max="2" width="18" bestFit="1" customWidth="1"/>
    <col min="3" max="3" width="5.42578125" customWidth="1"/>
    <col min="4" max="4" width="6" customWidth="1"/>
    <col min="5" max="5" width="8.140625" bestFit="1" customWidth="1"/>
    <col min="6" max="6" width="5.42578125" bestFit="1" customWidth="1"/>
    <col min="7" max="7" width="10.42578125" bestFit="1" customWidth="1"/>
  </cols>
  <sheetData>
    <row r="1" spans="1:7" x14ac:dyDescent="0.25">
      <c r="A1" s="8" t="s">
        <v>56</v>
      </c>
      <c r="B1" s="9"/>
      <c r="C1" s="18" t="s">
        <v>148</v>
      </c>
      <c r="D1" s="18" t="s">
        <v>149</v>
      </c>
    </row>
    <row r="2" spans="1:7" x14ac:dyDescent="0.25">
      <c r="A2" s="3"/>
      <c r="C2" s="11" t="s">
        <v>0</v>
      </c>
      <c r="D2" s="11" t="s">
        <v>1</v>
      </c>
    </row>
    <row r="3" spans="1:7" x14ac:dyDescent="0.25">
      <c r="B3" s="6" t="s">
        <v>8</v>
      </c>
      <c r="C3" s="32">
        <v>122.00000000000001</v>
      </c>
      <c r="D3" s="34">
        <v>77.999999999999986</v>
      </c>
    </row>
    <row r="4" spans="1:7" x14ac:dyDescent="0.25">
      <c r="A4" s="1" t="s">
        <v>2</v>
      </c>
      <c r="B4" s="6" t="s">
        <v>11</v>
      </c>
      <c r="C4" s="49">
        <v>350</v>
      </c>
      <c r="D4" s="50">
        <v>300</v>
      </c>
      <c r="E4" s="42">
        <f>SUMPRODUCT(C4:D4,$C$3:$D$3)</f>
        <v>66100</v>
      </c>
      <c r="F4" s="5" t="s">
        <v>14</v>
      </c>
    </row>
    <row r="6" spans="1:7" x14ac:dyDescent="0.25">
      <c r="B6" s="6" t="s">
        <v>5</v>
      </c>
    </row>
    <row r="7" spans="1:7" x14ac:dyDescent="0.25">
      <c r="B7" s="6" t="s">
        <v>57</v>
      </c>
      <c r="C7" s="51">
        <v>1</v>
      </c>
      <c r="D7" s="52">
        <v>1</v>
      </c>
      <c r="E7" s="76">
        <f t="shared" ref="E7:E9" si="0">SUMPRODUCT(C7:D7,$C$3:$D$3)</f>
        <v>200</v>
      </c>
      <c r="F7" s="12" t="s">
        <v>106</v>
      </c>
      <c r="G7" s="79">
        <v>200</v>
      </c>
    </row>
    <row r="8" spans="1:7" x14ac:dyDescent="0.25">
      <c r="B8" s="6" t="s">
        <v>59</v>
      </c>
      <c r="C8" s="53">
        <v>9</v>
      </c>
      <c r="D8" s="54">
        <v>6</v>
      </c>
      <c r="E8" s="76">
        <f t="shared" si="0"/>
        <v>1566</v>
      </c>
      <c r="F8" s="12" t="s">
        <v>106</v>
      </c>
      <c r="G8" s="80">
        <v>1566</v>
      </c>
    </row>
    <row r="9" spans="1:7" x14ac:dyDescent="0.25">
      <c r="A9" s="6"/>
      <c r="B9" s="6" t="s">
        <v>58</v>
      </c>
      <c r="C9" s="55">
        <v>12</v>
      </c>
      <c r="D9" s="56">
        <v>16</v>
      </c>
      <c r="E9" s="76">
        <f t="shared" si="0"/>
        <v>2712</v>
      </c>
      <c r="F9" s="12" t="s">
        <v>106</v>
      </c>
      <c r="G9" s="81">
        <v>2880</v>
      </c>
    </row>
    <row r="10" spans="1:7" x14ac:dyDescent="0.25">
      <c r="E10" s="5" t="s">
        <v>12</v>
      </c>
      <c r="G10" s="5" t="s">
        <v>13</v>
      </c>
    </row>
    <row r="11" spans="1:7" x14ac:dyDescent="0.25">
      <c r="E11" s="7" t="s">
        <v>3</v>
      </c>
      <c r="F11" s="7"/>
      <c r="G11" s="7" t="s">
        <v>4</v>
      </c>
    </row>
  </sheetData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zoomScaleNormal="100" workbookViewId="0"/>
  </sheetViews>
  <sheetFormatPr defaultRowHeight="15" x14ac:dyDescent="0.25"/>
  <cols>
    <col min="1" max="1" width="7.85546875" customWidth="1"/>
    <col min="2" max="2" width="18" bestFit="1" customWidth="1"/>
    <col min="3" max="3" width="11" customWidth="1"/>
    <col min="4" max="4" width="12.5703125" bestFit="1" customWidth="1"/>
    <col min="5" max="5" width="12.28515625" customWidth="1"/>
    <col min="6" max="6" width="5.42578125" bestFit="1" customWidth="1"/>
    <col min="7" max="7" width="10.42578125" bestFit="1" customWidth="1"/>
  </cols>
  <sheetData>
    <row r="1" spans="1:7" x14ac:dyDescent="0.25">
      <c r="A1" s="8" t="s">
        <v>15</v>
      </c>
      <c r="B1" s="9"/>
      <c r="C1" s="2" t="s">
        <v>6</v>
      </c>
      <c r="D1" s="2" t="s">
        <v>7</v>
      </c>
    </row>
    <row r="2" spans="1:7" x14ac:dyDescent="0.25">
      <c r="A2" s="3"/>
      <c r="C2" s="6" t="s">
        <v>0</v>
      </c>
      <c r="D2" s="6" t="s">
        <v>1</v>
      </c>
    </row>
    <row r="3" spans="1:7" x14ac:dyDescent="0.25">
      <c r="B3" s="6" t="s">
        <v>8</v>
      </c>
      <c r="C3" s="32">
        <v>130</v>
      </c>
      <c r="D3" s="34">
        <v>0</v>
      </c>
    </row>
    <row r="4" spans="1:7" x14ac:dyDescent="0.25">
      <c r="A4" s="1" t="s">
        <v>2</v>
      </c>
      <c r="B4" s="6" t="s">
        <v>11</v>
      </c>
      <c r="C4" s="49">
        <v>250</v>
      </c>
      <c r="D4" s="50">
        <v>150</v>
      </c>
      <c r="E4" s="42">
        <f>SUMPRODUCT(C4:D4,$C$3:$D$3)</f>
        <v>32500</v>
      </c>
      <c r="F4" s="5" t="s">
        <v>14</v>
      </c>
    </row>
    <row r="6" spans="1:7" x14ac:dyDescent="0.25">
      <c r="B6" s="6" t="s">
        <v>5</v>
      </c>
    </row>
    <row r="7" spans="1:7" x14ac:dyDescent="0.25">
      <c r="B7" s="6" t="s">
        <v>9</v>
      </c>
      <c r="C7" s="51">
        <v>2</v>
      </c>
      <c r="D7" s="52">
        <v>3</v>
      </c>
      <c r="E7" s="76">
        <f t="shared" ref="E7:E8" si="0">SUMPRODUCT(C7:D7,$C$3:$D$3)</f>
        <v>260</v>
      </c>
      <c r="F7" s="4" t="s">
        <v>106</v>
      </c>
      <c r="G7" s="79">
        <v>260</v>
      </c>
    </row>
    <row r="8" spans="1:7" x14ac:dyDescent="0.25">
      <c r="A8" s="6"/>
      <c r="B8" s="6" t="s">
        <v>10</v>
      </c>
      <c r="C8" s="55">
        <v>1</v>
      </c>
      <c r="D8" s="56">
        <v>2</v>
      </c>
      <c r="E8" s="76">
        <f t="shared" si="0"/>
        <v>130</v>
      </c>
      <c r="F8" s="4" t="s">
        <v>106</v>
      </c>
      <c r="G8" s="81">
        <v>140</v>
      </c>
    </row>
    <row r="9" spans="1:7" x14ac:dyDescent="0.25">
      <c r="E9" s="5" t="s">
        <v>12</v>
      </c>
      <c r="G9" s="5" t="s">
        <v>13</v>
      </c>
    </row>
    <row r="10" spans="1:7" x14ac:dyDescent="0.25">
      <c r="E10" s="7" t="s">
        <v>3</v>
      </c>
      <c r="F10" s="7"/>
      <c r="G10" s="7" t="s">
        <v>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6742-EDD1-4FB7-81E5-8360AE523DE1}">
  <dimension ref="A1:G11"/>
  <sheetViews>
    <sheetView zoomScaleNormal="100" workbookViewId="0"/>
  </sheetViews>
  <sheetFormatPr defaultRowHeight="15" x14ac:dyDescent="0.25"/>
  <cols>
    <col min="1" max="1" width="7.85546875" customWidth="1"/>
    <col min="2" max="2" width="25.5703125" bestFit="1" customWidth="1"/>
    <col min="3" max="3" width="11" customWidth="1"/>
    <col min="4" max="4" width="12.5703125" bestFit="1" customWidth="1"/>
    <col min="5" max="5" width="12.28515625" customWidth="1"/>
    <col min="6" max="6" width="5.42578125" bestFit="1" customWidth="1"/>
    <col min="7" max="7" width="10.42578125" bestFit="1" customWidth="1"/>
  </cols>
  <sheetData>
    <row r="1" spans="1:7" x14ac:dyDescent="0.25">
      <c r="A1" s="8" t="s">
        <v>46</v>
      </c>
      <c r="B1" s="9"/>
      <c r="C1" s="2" t="s">
        <v>48</v>
      </c>
      <c r="D1" s="2" t="s">
        <v>49</v>
      </c>
    </row>
    <row r="2" spans="1:7" x14ac:dyDescent="0.25">
      <c r="A2" s="3"/>
      <c r="C2" s="6" t="s">
        <v>0</v>
      </c>
      <c r="D2" s="6" t="s">
        <v>1</v>
      </c>
    </row>
    <row r="3" spans="1:7" x14ac:dyDescent="0.25">
      <c r="B3" s="6" t="s">
        <v>50</v>
      </c>
      <c r="C3" s="32">
        <v>4</v>
      </c>
      <c r="D3" s="34">
        <v>2</v>
      </c>
    </row>
    <row r="4" spans="1:7" x14ac:dyDescent="0.25">
      <c r="A4" s="1" t="s">
        <v>47</v>
      </c>
      <c r="B4" s="6" t="s">
        <v>52</v>
      </c>
      <c r="C4" s="49">
        <v>500</v>
      </c>
      <c r="D4" s="50">
        <v>750</v>
      </c>
      <c r="E4" s="42">
        <f>SUMPRODUCT(C4:D4,$C$3:$D$3)</f>
        <v>3500</v>
      </c>
      <c r="F4" s="5" t="s">
        <v>14</v>
      </c>
    </row>
    <row r="6" spans="1:7" x14ac:dyDescent="0.25">
      <c r="B6" s="6" t="s">
        <v>5</v>
      </c>
    </row>
    <row r="7" spans="1:7" x14ac:dyDescent="0.25">
      <c r="B7" s="6" t="s">
        <v>53</v>
      </c>
      <c r="C7" s="51">
        <v>3</v>
      </c>
      <c r="D7" s="52">
        <v>1</v>
      </c>
      <c r="E7" s="76">
        <f>SUMPRODUCT(C7:D7,$C$3:$D$3)</f>
        <v>14</v>
      </c>
      <c r="F7" s="12" t="s">
        <v>51</v>
      </c>
      <c r="G7" s="79">
        <v>14</v>
      </c>
    </row>
    <row r="8" spans="1:7" x14ac:dyDescent="0.25">
      <c r="B8" s="6" t="s">
        <v>54</v>
      </c>
      <c r="C8" s="53">
        <v>-1</v>
      </c>
      <c r="D8" s="54">
        <v>4</v>
      </c>
      <c r="E8" s="76">
        <f>SUMPRODUCT(C8:D8,$C$3:$D$3)</f>
        <v>4</v>
      </c>
      <c r="F8" s="12" t="s">
        <v>51</v>
      </c>
      <c r="G8" s="80">
        <v>4</v>
      </c>
    </row>
    <row r="9" spans="1:7" x14ac:dyDescent="0.25">
      <c r="A9" s="6"/>
      <c r="B9" s="6" t="s">
        <v>55</v>
      </c>
      <c r="C9" s="55"/>
      <c r="D9" s="56">
        <v>2</v>
      </c>
      <c r="E9" s="76">
        <f>SUMPRODUCT(C9:D9,$C$3:$D$3)</f>
        <v>4</v>
      </c>
      <c r="F9" s="12" t="s">
        <v>51</v>
      </c>
      <c r="G9" s="81">
        <v>3</v>
      </c>
    </row>
    <row r="10" spans="1:7" x14ac:dyDescent="0.25">
      <c r="E10" s="5" t="s">
        <v>353</v>
      </c>
      <c r="G10" s="5" t="s">
        <v>354</v>
      </c>
    </row>
    <row r="11" spans="1:7" x14ac:dyDescent="0.25">
      <c r="E11" s="7" t="s">
        <v>3</v>
      </c>
      <c r="F11" s="7"/>
      <c r="G11" s="7" t="s">
        <v>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1A80-4046-4D8B-937C-18F4BB22E9E8}">
  <sheetPr>
    <tabColor theme="6" tint="0.39997558519241921"/>
  </sheetPr>
  <dimension ref="A1:G30"/>
  <sheetViews>
    <sheetView showGridLines="0" topLeftCell="A14" zoomScale="190" zoomScaleNormal="190" workbookViewId="0">
      <selection activeCell="A14" sqref="A14"/>
    </sheetView>
  </sheetViews>
  <sheetFormatPr defaultRowHeight="15" x14ac:dyDescent="0.25"/>
  <cols>
    <col min="1" max="1" width="2.28515625" customWidth="1"/>
    <col min="2" max="2" width="6" bestFit="1" customWidth="1"/>
    <col min="3" max="3" width="18.85546875" bestFit="1" customWidth="1"/>
    <col min="4" max="4" width="13.7109375" bestFit="1" customWidth="1"/>
    <col min="5" max="5" width="13.42578125" bestFit="1" customWidth="1"/>
    <col min="6" max="6" width="11.42578125" bestFit="1" customWidth="1"/>
    <col min="7" max="7" width="5.42578125" bestFit="1" customWidth="1"/>
  </cols>
  <sheetData>
    <row r="1" spans="1:5" x14ac:dyDescent="0.25">
      <c r="A1" s="3" t="s">
        <v>150</v>
      </c>
    </row>
    <row r="2" spans="1:5" x14ac:dyDescent="0.25">
      <c r="A2" s="3" t="s">
        <v>188</v>
      </c>
    </row>
    <row r="3" spans="1:5" x14ac:dyDescent="0.25">
      <c r="A3" s="3" t="s">
        <v>189</v>
      </c>
    </row>
    <row r="4" spans="1:5" x14ac:dyDescent="0.25">
      <c r="A4" s="3" t="s">
        <v>153</v>
      </c>
    </row>
    <row r="5" spans="1:5" x14ac:dyDescent="0.25">
      <c r="A5" s="3" t="s">
        <v>154</v>
      </c>
    </row>
    <row r="6" spans="1:5" x14ac:dyDescent="0.25">
      <c r="A6" s="3"/>
      <c r="B6" t="s">
        <v>155</v>
      </c>
    </row>
    <row r="7" spans="1:5" x14ac:dyDescent="0.25">
      <c r="A7" s="3"/>
      <c r="B7" t="s">
        <v>190</v>
      </c>
    </row>
    <row r="8" spans="1:5" x14ac:dyDescent="0.25">
      <c r="A8" s="3"/>
      <c r="B8" t="s">
        <v>191</v>
      </c>
    </row>
    <row r="9" spans="1:5" x14ac:dyDescent="0.25">
      <c r="A9" s="3" t="s">
        <v>158</v>
      </c>
    </row>
    <row r="10" spans="1:5" x14ac:dyDescent="0.25">
      <c r="B10" t="s">
        <v>159</v>
      </c>
    </row>
    <row r="11" spans="1:5" x14ac:dyDescent="0.25">
      <c r="B11" t="s">
        <v>160</v>
      </c>
    </row>
    <row r="14" spans="1:5" ht="15.75" thickBot="1" x14ac:dyDescent="0.3">
      <c r="A14" t="s">
        <v>161</v>
      </c>
    </row>
    <row r="15" spans="1:5" ht="15.75" thickBot="1" x14ac:dyDescent="0.3">
      <c r="B15" s="19" t="s">
        <v>162</v>
      </c>
      <c r="C15" s="19" t="s">
        <v>163</v>
      </c>
      <c r="D15" s="19" t="s">
        <v>164</v>
      </c>
      <c r="E15" s="19" t="s">
        <v>165</v>
      </c>
    </row>
    <row r="16" spans="1:5" ht="15.75" thickBot="1" x14ac:dyDescent="0.3">
      <c r="B16" s="13" t="s">
        <v>78</v>
      </c>
      <c r="C16" s="13" t="s">
        <v>139</v>
      </c>
      <c r="D16" s="13">
        <v>0</v>
      </c>
      <c r="E16" s="96">
        <v>33600</v>
      </c>
    </row>
    <row r="19" spans="1:7" ht="15.75" thickBot="1" x14ac:dyDescent="0.3">
      <c r="A19" t="s">
        <v>166</v>
      </c>
    </row>
    <row r="20" spans="1:7" ht="15.75" thickBot="1" x14ac:dyDescent="0.3">
      <c r="B20" s="19" t="s">
        <v>162</v>
      </c>
      <c r="C20" s="19" t="s">
        <v>163</v>
      </c>
      <c r="D20" s="19" t="s">
        <v>164</v>
      </c>
      <c r="E20" s="19" t="s">
        <v>165</v>
      </c>
      <c r="F20" s="19" t="s">
        <v>167</v>
      </c>
    </row>
    <row r="21" spans="1:7" x14ac:dyDescent="0.25">
      <c r="B21" s="14" t="s">
        <v>79</v>
      </c>
      <c r="C21" s="14" t="s">
        <v>144</v>
      </c>
      <c r="D21" s="14">
        <v>0</v>
      </c>
      <c r="E21" s="14">
        <v>239.99999999999991</v>
      </c>
      <c r="F21" s="14" t="s">
        <v>81</v>
      </c>
    </row>
    <row r="22" spans="1:7" ht="15.75" thickBot="1" x14ac:dyDescent="0.3">
      <c r="B22" s="13" t="s">
        <v>82</v>
      </c>
      <c r="C22" s="13" t="s">
        <v>145</v>
      </c>
      <c r="D22" s="13">
        <v>0</v>
      </c>
      <c r="E22" s="13">
        <v>420.00000000000011</v>
      </c>
      <c r="F22" s="13" t="s">
        <v>81</v>
      </c>
    </row>
    <row r="25" spans="1:7" ht="15.75" thickBot="1" x14ac:dyDescent="0.3">
      <c r="A25" t="s">
        <v>168</v>
      </c>
    </row>
    <row r="26" spans="1:7" ht="15.75" thickBot="1" x14ac:dyDescent="0.3">
      <c r="B26" s="19" t="s">
        <v>162</v>
      </c>
      <c r="C26" s="19" t="s">
        <v>163</v>
      </c>
      <c r="D26" s="19" t="s">
        <v>169</v>
      </c>
      <c r="E26" s="19" t="s">
        <v>170</v>
      </c>
      <c r="F26" s="19" t="s">
        <v>171</v>
      </c>
      <c r="G26" s="19" t="s">
        <v>172</v>
      </c>
    </row>
    <row r="27" spans="1:7" x14ac:dyDescent="0.25">
      <c r="B27" s="14" t="s">
        <v>84</v>
      </c>
      <c r="C27" s="14" t="s">
        <v>140</v>
      </c>
      <c r="D27" s="14">
        <v>660</v>
      </c>
      <c r="E27" s="14" t="s">
        <v>85</v>
      </c>
      <c r="F27" s="14" t="s">
        <v>174</v>
      </c>
      <c r="G27" s="14">
        <v>40</v>
      </c>
    </row>
    <row r="28" spans="1:7" x14ac:dyDescent="0.25">
      <c r="B28" s="14" t="s">
        <v>87</v>
      </c>
      <c r="C28" s="14" t="s">
        <v>141</v>
      </c>
      <c r="D28" s="14">
        <v>-180.0000000000002</v>
      </c>
      <c r="E28" s="14" t="s">
        <v>88</v>
      </c>
      <c r="F28" s="14" t="s">
        <v>174</v>
      </c>
      <c r="G28" s="14">
        <v>480.00000000000023</v>
      </c>
    </row>
    <row r="29" spans="1:7" x14ac:dyDescent="0.25">
      <c r="B29" s="14" t="s">
        <v>89</v>
      </c>
      <c r="C29" s="14" t="s">
        <v>142</v>
      </c>
      <c r="D29" s="14">
        <v>900</v>
      </c>
      <c r="E29" s="14" t="s">
        <v>90</v>
      </c>
      <c r="F29" s="14" t="s">
        <v>173</v>
      </c>
      <c r="G29" s="14">
        <v>0</v>
      </c>
    </row>
    <row r="30" spans="1:7" ht="15.75" thickBot="1" x14ac:dyDescent="0.3">
      <c r="B30" s="13" t="s">
        <v>146</v>
      </c>
      <c r="C30" s="13" t="s">
        <v>143</v>
      </c>
      <c r="D30" s="13">
        <v>2400</v>
      </c>
      <c r="E30" s="13" t="s">
        <v>147</v>
      </c>
      <c r="F30" s="13" t="s">
        <v>173</v>
      </c>
      <c r="G30" s="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34C67-3C84-4FA5-BDEF-236C74CFDE16}">
  <sheetPr>
    <tabColor theme="6" tint="0.39997558519241921"/>
  </sheetPr>
  <dimension ref="A1:H18"/>
  <sheetViews>
    <sheetView showGridLines="0" zoomScale="175" zoomScaleNormal="175" workbookViewId="0"/>
  </sheetViews>
  <sheetFormatPr defaultRowHeight="15" x14ac:dyDescent="0.25"/>
  <cols>
    <col min="1" max="1" width="2.28515625" customWidth="1"/>
    <col min="2" max="2" width="6" bestFit="1" customWidth="1"/>
    <col min="3" max="3" width="18.85546875" bestFit="1" customWidth="1"/>
    <col min="4" max="4" width="6.140625" bestFit="1" customWidth="1"/>
    <col min="5" max="5" width="8.7109375" bestFit="1" customWidth="1"/>
    <col min="6" max="6" width="10.85546875" bestFit="1" customWidth="1"/>
    <col min="7" max="7" width="12" bestFit="1" customWidth="1"/>
    <col min="8" max="8" width="10" bestFit="1" customWidth="1"/>
  </cols>
  <sheetData>
    <row r="1" spans="1:8" x14ac:dyDescent="0.25">
      <c r="A1" s="3" t="s">
        <v>175</v>
      </c>
    </row>
    <row r="2" spans="1:8" x14ac:dyDescent="0.25">
      <c r="A2" s="3" t="s">
        <v>188</v>
      </c>
    </row>
    <row r="3" spans="1:8" x14ac:dyDescent="0.25">
      <c r="A3" s="3" t="s">
        <v>192</v>
      </c>
    </row>
    <row r="6" spans="1:8" ht="15.75" thickBot="1" x14ac:dyDescent="0.3">
      <c r="A6" t="s">
        <v>166</v>
      </c>
    </row>
    <row r="7" spans="1:8" x14ac:dyDescent="0.25">
      <c r="B7" s="20"/>
      <c r="C7" s="20"/>
      <c r="D7" s="20" t="s">
        <v>93</v>
      </c>
      <c r="E7" s="20" t="s">
        <v>177</v>
      </c>
      <c r="F7" s="20" t="s">
        <v>179</v>
      </c>
      <c r="G7" s="20" t="s">
        <v>181</v>
      </c>
      <c r="H7" s="20" t="s">
        <v>181</v>
      </c>
    </row>
    <row r="8" spans="1:8" ht="15.75" thickBot="1" x14ac:dyDescent="0.3">
      <c r="B8" s="21" t="s">
        <v>162</v>
      </c>
      <c r="C8" s="21" t="s">
        <v>163</v>
      </c>
      <c r="D8" s="21" t="s">
        <v>176</v>
      </c>
      <c r="E8" s="21" t="s">
        <v>178</v>
      </c>
      <c r="F8" s="21" t="s">
        <v>180</v>
      </c>
      <c r="G8" s="21" t="s">
        <v>182</v>
      </c>
      <c r="H8" s="21" t="s">
        <v>183</v>
      </c>
    </row>
    <row r="9" spans="1:8" x14ac:dyDescent="0.25">
      <c r="B9" s="14" t="s">
        <v>79</v>
      </c>
      <c r="C9" s="14" t="s">
        <v>144</v>
      </c>
      <c r="D9" s="14">
        <v>239.99999999999991</v>
      </c>
      <c r="E9" s="14">
        <v>0</v>
      </c>
      <c r="F9" s="14">
        <v>70</v>
      </c>
      <c r="G9" s="97">
        <v>9.999999999999984</v>
      </c>
      <c r="H9" s="99">
        <v>39.999999999999993</v>
      </c>
    </row>
    <row r="10" spans="1:8" ht="15.75" thickBot="1" x14ac:dyDescent="0.3">
      <c r="B10" s="13" t="s">
        <v>82</v>
      </c>
      <c r="C10" s="13" t="s">
        <v>145</v>
      </c>
      <c r="D10" s="13">
        <v>420.00000000000011</v>
      </c>
      <c r="E10" s="13">
        <v>0</v>
      </c>
      <c r="F10" s="13">
        <v>40</v>
      </c>
      <c r="G10" s="98">
        <v>53.333333333333307</v>
      </c>
      <c r="H10" s="100">
        <v>4.9999999999999929</v>
      </c>
    </row>
    <row r="12" spans="1:8" ht="15.75" thickBot="1" x14ac:dyDescent="0.3">
      <c r="A12" t="s">
        <v>168</v>
      </c>
    </row>
    <row r="13" spans="1:8" x14ac:dyDescent="0.25">
      <c r="B13" s="20"/>
      <c r="C13" s="20"/>
      <c r="D13" s="20" t="s">
        <v>93</v>
      </c>
      <c r="E13" s="20" t="s">
        <v>184</v>
      </c>
      <c r="F13" s="20" t="s">
        <v>186</v>
      </c>
      <c r="G13" s="20" t="s">
        <v>181</v>
      </c>
      <c r="H13" s="20" t="s">
        <v>181</v>
      </c>
    </row>
    <row r="14" spans="1:8" ht="15.75" thickBot="1" x14ac:dyDescent="0.3">
      <c r="B14" s="21" t="s">
        <v>162</v>
      </c>
      <c r="C14" s="21" t="s">
        <v>163</v>
      </c>
      <c r="D14" s="21" t="s">
        <v>176</v>
      </c>
      <c r="E14" s="21" t="s">
        <v>185</v>
      </c>
      <c r="F14" s="21" t="s">
        <v>187</v>
      </c>
      <c r="G14" s="21" t="s">
        <v>182</v>
      </c>
      <c r="H14" s="21" t="s">
        <v>183</v>
      </c>
    </row>
    <row r="15" spans="1:8" x14ac:dyDescent="0.25">
      <c r="B15" s="14" t="s">
        <v>84</v>
      </c>
      <c r="C15" s="14" t="s">
        <v>140</v>
      </c>
      <c r="D15" s="14">
        <v>660</v>
      </c>
      <c r="E15" s="14">
        <v>0</v>
      </c>
      <c r="F15" s="14">
        <v>700</v>
      </c>
      <c r="G15" s="97">
        <v>1E+30</v>
      </c>
      <c r="H15" s="99">
        <v>39.999999999999972</v>
      </c>
    </row>
    <row r="16" spans="1:8" x14ac:dyDescent="0.25">
      <c r="B16" s="14" t="s">
        <v>87</v>
      </c>
      <c r="C16" s="14" t="s">
        <v>141</v>
      </c>
      <c r="D16" s="14">
        <v>-180.0000000000002</v>
      </c>
      <c r="E16" s="14">
        <v>0</v>
      </c>
      <c r="F16" s="14">
        <v>300</v>
      </c>
      <c r="G16" s="97">
        <v>1E+30</v>
      </c>
      <c r="H16" s="99">
        <v>480.00000000000017</v>
      </c>
    </row>
    <row r="17" spans="2:8" x14ac:dyDescent="0.25">
      <c r="B17" s="14" t="s">
        <v>89</v>
      </c>
      <c r="C17" s="14" t="s">
        <v>142</v>
      </c>
      <c r="D17" s="14">
        <v>900</v>
      </c>
      <c r="E17" s="14">
        <v>32</v>
      </c>
      <c r="F17" s="14">
        <v>900</v>
      </c>
      <c r="G17" s="97">
        <v>199.99999999999991</v>
      </c>
      <c r="H17" s="99">
        <v>299.99999999999983</v>
      </c>
    </row>
    <row r="18" spans="2:8" ht="15.75" thickBot="1" x14ac:dyDescent="0.3">
      <c r="B18" s="13" t="s">
        <v>146</v>
      </c>
      <c r="C18" s="13" t="s">
        <v>143</v>
      </c>
      <c r="D18" s="13">
        <v>2400</v>
      </c>
      <c r="E18" s="13">
        <v>1.9999999999999978</v>
      </c>
      <c r="F18" s="13">
        <v>2400</v>
      </c>
      <c r="G18" s="98">
        <v>199.99999999999986</v>
      </c>
      <c r="H18" s="100">
        <v>800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6D58-26A0-43B6-8EF9-76964420493C}">
  <sheetPr>
    <tabColor theme="6" tint="0.39997558519241921"/>
  </sheetPr>
  <dimension ref="A1:G12"/>
  <sheetViews>
    <sheetView zoomScaleNormal="100" workbookViewId="0"/>
  </sheetViews>
  <sheetFormatPr defaultRowHeight="15" x14ac:dyDescent="0.25"/>
  <cols>
    <col min="1" max="1" width="7.85546875" customWidth="1"/>
    <col min="2" max="2" width="25.5703125" bestFit="1" customWidth="1"/>
    <col min="3" max="3" width="6.5703125" bestFit="1" customWidth="1"/>
    <col min="4" max="4" width="8.28515625" bestFit="1" customWidth="1"/>
    <col min="5" max="5" width="12.28515625" customWidth="1"/>
    <col min="6" max="6" width="5.42578125" bestFit="1" customWidth="1"/>
    <col min="7" max="7" width="10.42578125" bestFit="1" customWidth="1"/>
  </cols>
  <sheetData>
    <row r="1" spans="1:7" x14ac:dyDescent="0.25">
      <c r="A1" s="8" t="s">
        <v>134</v>
      </c>
      <c r="B1" s="9"/>
      <c r="C1" s="2" t="s">
        <v>135</v>
      </c>
      <c r="D1" s="2" t="s">
        <v>137</v>
      </c>
    </row>
    <row r="2" spans="1:7" x14ac:dyDescent="0.25">
      <c r="A2" s="3"/>
      <c r="C2" s="6" t="s">
        <v>0</v>
      </c>
      <c r="D2" s="6" t="s">
        <v>1</v>
      </c>
    </row>
    <row r="3" spans="1:7" x14ac:dyDescent="0.25">
      <c r="B3" s="6" t="s">
        <v>138</v>
      </c>
      <c r="C3" s="32">
        <v>239.99999999999991</v>
      </c>
      <c r="D3" s="34">
        <v>420.00000000000011</v>
      </c>
    </row>
    <row r="4" spans="1:7" x14ac:dyDescent="0.25">
      <c r="A4" s="1" t="s">
        <v>136</v>
      </c>
      <c r="B4" s="6" t="s">
        <v>139</v>
      </c>
      <c r="C4" s="49">
        <v>70</v>
      </c>
      <c r="D4" s="50">
        <v>40</v>
      </c>
      <c r="E4" s="62">
        <f>SUMPRODUCT(C4:D4,$C$3:$D$3)</f>
        <v>33600</v>
      </c>
      <c r="F4" s="5" t="s">
        <v>14</v>
      </c>
    </row>
    <row r="6" spans="1:7" x14ac:dyDescent="0.25">
      <c r="B6" s="6" t="s">
        <v>5</v>
      </c>
    </row>
    <row r="7" spans="1:7" x14ac:dyDescent="0.25">
      <c r="B7" s="6" t="s">
        <v>140</v>
      </c>
      <c r="C7" s="51">
        <v>1</v>
      </c>
      <c r="D7" s="52">
        <v>1</v>
      </c>
      <c r="E7" s="76">
        <f>SUMPRODUCT(C7:D7,$C$3:$D$3)</f>
        <v>660</v>
      </c>
      <c r="F7" s="12" t="s">
        <v>106</v>
      </c>
      <c r="G7" s="79">
        <v>700</v>
      </c>
    </row>
    <row r="8" spans="1:7" x14ac:dyDescent="0.25">
      <c r="B8" s="6" t="s">
        <v>141</v>
      </c>
      <c r="C8" s="53">
        <v>1</v>
      </c>
      <c r="D8" s="54">
        <v>-1</v>
      </c>
      <c r="E8" s="76">
        <f>SUMPRODUCT(C8:D8,$C$3:$D$3)</f>
        <v>-180.0000000000002</v>
      </c>
      <c r="F8" s="12" t="s">
        <v>106</v>
      </c>
      <c r="G8" s="80">
        <v>300</v>
      </c>
    </row>
    <row r="9" spans="1:7" x14ac:dyDescent="0.25">
      <c r="B9" s="6" t="s">
        <v>142</v>
      </c>
      <c r="C9" s="53">
        <v>2</v>
      </c>
      <c r="D9" s="54">
        <v>1</v>
      </c>
      <c r="E9" s="76">
        <f>SUMPRODUCT(C9:D9,$C$3:$D$3)</f>
        <v>900</v>
      </c>
      <c r="F9" s="12" t="s">
        <v>106</v>
      </c>
      <c r="G9" s="80">
        <v>900</v>
      </c>
    </row>
    <row r="10" spans="1:7" x14ac:dyDescent="0.25">
      <c r="A10" s="6"/>
      <c r="B10" s="6" t="s">
        <v>143</v>
      </c>
      <c r="C10" s="55">
        <v>3</v>
      </c>
      <c r="D10" s="56">
        <v>4</v>
      </c>
      <c r="E10" s="76">
        <f>SUMPRODUCT(C10:D10,$C$3:$D$3)</f>
        <v>2400</v>
      </c>
      <c r="F10" s="12" t="s">
        <v>106</v>
      </c>
      <c r="G10" s="81">
        <v>2400</v>
      </c>
    </row>
    <row r="11" spans="1:7" x14ac:dyDescent="0.25">
      <c r="E11" s="5"/>
      <c r="G11" s="5"/>
    </row>
    <row r="12" spans="1:7" x14ac:dyDescent="0.25">
      <c r="E12" s="7" t="s">
        <v>3</v>
      </c>
      <c r="F12" s="7"/>
      <c r="G12" s="7" t="s">
        <v>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4A36-EF99-4CFB-A7EC-FEB3B298D2CB}">
  <sheetPr>
    <tabColor theme="8" tint="0.39997558519241921"/>
  </sheetPr>
  <dimension ref="A1:G33"/>
  <sheetViews>
    <sheetView showGridLines="0" workbookViewId="0"/>
  </sheetViews>
  <sheetFormatPr defaultRowHeight="15" x14ac:dyDescent="0.25"/>
  <cols>
    <col min="1" max="1" width="2.28515625" customWidth="1"/>
    <col min="2" max="2" width="6.28515625" bestFit="1" customWidth="1"/>
    <col min="3" max="3" width="21.7109375" bestFit="1" customWidth="1"/>
    <col min="4" max="4" width="13.7109375" bestFit="1" customWidth="1"/>
    <col min="5" max="5" width="12.85546875" bestFit="1" customWidth="1"/>
    <col min="6" max="6" width="13.85546875" bestFit="1" customWidth="1"/>
    <col min="7" max="7" width="8.140625" bestFit="1" customWidth="1"/>
  </cols>
  <sheetData>
    <row r="1" spans="1:5" x14ac:dyDescent="0.25">
      <c r="A1" s="3" t="s">
        <v>60</v>
      </c>
    </row>
    <row r="2" spans="1:5" x14ac:dyDescent="0.25">
      <c r="A2" s="3" t="s">
        <v>107</v>
      </c>
    </row>
    <row r="3" spans="1:5" x14ac:dyDescent="0.25">
      <c r="A3" s="3" t="s">
        <v>108</v>
      </c>
    </row>
    <row r="4" spans="1:5" x14ac:dyDescent="0.25">
      <c r="A4" s="3" t="s">
        <v>61</v>
      </c>
    </row>
    <row r="5" spans="1:5" x14ac:dyDescent="0.25">
      <c r="A5" s="3" t="s">
        <v>62</v>
      </c>
    </row>
    <row r="6" spans="1:5" x14ac:dyDescent="0.25">
      <c r="A6" s="3"/>
      <c r="B6" t="s">
        <v>63</v>
      </c>
    </row>
    <row r="7" spans="1:5" x14ac:dyDescent="0.25">
      <c r="A7" s="3"/>
      <c r="B7" t="s">
        <v>109</v>
      </c>
    </row>
    <row r="8" spans="1:5" x14ac:dyDescent="0.25">
      <c r="A8" s="3"/>
      <c r="B8" t="s">
        <v>110</v>
      </c>
    </row>
    <row r="9" spans="1:5" x14ac:dyDescent="0.25">
      <c r="A9" s="3" t="s">
        <v>64</v>
      </c>
    </row>
    <row r="10" spans="1:5" x14ac:dyDescent="0.25">
      <c r="B10" t="s">
        <v>65</v>
      </c>
    </row>
    <row r="11" spans="1:5" x14ac:dyDescent="0.25">
      <c r="B11" t="s">
        <v>66</v>
      </c>
    </row>
    <row r="14" spans="1:5" ht="15.75" thickBot="1" x14ac:dyDescent="0.3">
      <c r="A14" t="s">
        <v>111</v>
      </c>
    </row>
    <row r="15" spans="1:5" ht="15.75" thickBot="1" x14ac:dyDescent="0.3">
      <c r="B15" s="15" t="s">
        <v>68</v>
      </c>
      <c r="C15" s="15" t="s">
        <v>69</v>
      </c>
      <c r="D15" s="15" t="s">
        <v>70</v>
      </c>
      <c r="E15" s="15" t="s">
        <v>71</v>
      </c>
    </row>
    <row r="16" spans="1:5" ht="15.75" thickBot="1" x14ac:dyDescent="0.3">
      <c r="B16" s="13" t="s">
        <v>87</v>
      </c>
      <c r="C16" s="13" t="s">
        <v>112</v>
      </c>
      <c r="D16" s="13">
        <v>0</v>
      </c>
      <c r="E16" s="13">
        <v>2975000</v>
      </c>
    </row>
    <row r="19" spans="1:7" ht="15.75" thickBot="1" x14ac:dyDescent="0.3">
      <c r="A19" t="s">
        <v>72</v>
      </c>
    </row>
    <row r="20" spans="1:7" ht="15.75" thickBot="1" x14ac:dyDescent="0.3">
      <c r="B20" s="15" t="s">
        <v>68</v>
      </c>
      <c r="C20" s="15" t="s">
        <v>69</v>
      </c>
      <c r="D20" s="15" t="s">
        <v>70</v>
      </c>
      <c r="E20" s="15" t="s">
        <v>71</v>
      </c>
      <c r="F20" s="15" t="s">
        <v>73</v>
      </c>
    </row>
    <row r="21" spans="1:7" x14ac:dyDescent="0.25">
      <c r="B21" s="14" t="s">
        <v>79</v>
      </c>
      <c r="C21" s="14" t="s">
        <v>113</v>
      </c>
      <c r="D21" s="14">
        <v>0</v>
      </c>
      <c r="E21" s="14">
        <v>30000</v>
      </c>
      <c r="F21" s="14" t="s">
        <v>81</v>
      </c>
    </row>
    <row r="22" spans="1:7" x14ac:dyDescent="0.25">
      <c r="B22" s="14" t="s">
        <v>82</v>
      </c>
      <c r="C22" s="14" t="s">
        <v>114</v>
      </c>
      <c r="D22" s="14">
        <v>0</v>
      </c>
      <c r="E22" s="14">
        <v>9999.9999999999982</v>
      </c>
      <c r="F22" s="14" t="s">
        <v>81</v>
      </c>
    </row>
    <row r="23" spans="1:7" x14ac:dyDescent="0.25">
      <c r="B23" s="14" t="s">
        <v>115</v>
      </c>
      <c r="C23" s="14" t="s">
        <v>116</v>
      </c>
      <c r="D23" s="14">
        <v>0</v>
      </c>
      <c r="E23" s="14">
        <v>0</v>
      </c>
      <c r="F23" s="14" t="s">
        <v>81</v>
      </c>
    </row>
    <row r="24" spans="1:7" ht="15.75" thickBot="1" x14ac:dyDescent="0.3">
      <c r="B24" s="13" t="s">
        <v>117</v>
      </c>
      <c r="C24" s="13" t="s">
        <v>118</v>
      </c>
      <c r="D24" s="13">
        <v>0</v>
      </c>
      <c r="E24" s="13">
        <v>5000.0000000000018</v>
      </c>
      <c r="F24" s="13" t="s">
        <v>81</v>
      </c>
    </row>
    <row r="27" spans="1:7" ht="15.75" thickBot="1" x14ac:dyDescent="0.3">
      <c r="A27" t="s">
        <v>5</v>
      </c>
    </row>
    <row r="28" spans="1:7" ht="15.75" thickBot="1" x14ac:dyDescent="0.3">
      <c r="B28" s="15" t="s">
        <v>68</v>
      </c>
      <c r="C28" s="15" t="s">
        <v>69</v>
      </c>
      <c r="D28" s="15" t="s">
        <v>74</v>
      </c>
      <c r="E28" s="15" t="s">
        <v>75</v>
      </c>
      <c r="F28" s="15" t="s">
        <v>76</v>
      </c>
      <c r="G28" s="15" t="s">
        <v>77</v>
      </c>
    </row>
    <row r="29" spans="1:7" x14ac:dyDescent="0.25">
      <c r="B29" s="14" t="s">
        <v>119</v>
      </c>
      <c r="C29" s="14" t="s">
        <v>120</v>
      </c>
      <c r="D29" s="14">
        <v>30000</v>
      </c>
      <c r="E29" s="14" t="s">
        <v>121</v>
      </c>
      <c r="F29" s="14" t="s">
        <v>86</v>
      </c>
      <c r="G29" s="14">
        <v>0</v>
      </c>
    </row>
    <row r="30" spans="1:7" x14ac:dyDescent="0.25">
      <c r="B30" s="14" t="s">
        <v>122</v>
      </c>
      <c r="C30" s="14" t="s">
        <v>123</v>
      </c>
      <c r="D30" s="14">
        <v>15000</v>
      </c>
      <c r="E30" s="14" t="s">
        <v>124</v>
      </c>
      <c r="F30" s="14" t="s">
        <v>86</v>
      </c>
      <c r="G30" s="14">
        <v>0</v>
      </c>
    </row>
    <row r="31" spans="1:7" x14ac:dyDescent="0.25">
      <c r="B31" s="14" t="s">
        <v>125</v>
      </c>
      <c r="C31" s="14" t="s">
        <v>126</v>
      </c>
      <c r="D31" s="14">
        <v>10000</v>
      </c>
      <c r="E31" s="14" t="s">
        <v>127</v>
      </c>
      <c r="F31" s="14" t="s">
        <v>86</v>
      </c>
      <c r="G31" s="14">
        <v>0</v>
      </c>
    </row>
    <row r="32" spans="1:7" x14ac:dyDescent="0.25">
      <c r="B32" s="14" t="s">
        <v>128</v>
      </c>
      <c r="C32" s="14" t="s">
        <v>129</v>
      </c>
      <c r="D32" s="14">
        <v>14000</v>
      </c>
      <c r="E32" s="14" t="s">
        <v>130</v>
      </c>
      <c r="F32" s="14" t="s">
        <v>91</v>
      </c>
      <c r="G32" s="14">
        <v>1000</v>
      </c>
    </row>
    <row r="33" spans="2:7" ht="15.75" thickBot="1" x14ac:dyDescent="0.3">
      <c r="B33" s="13" t="s">
        <v>131</v>
      </c>
      <c r="C33" s="13" t="s">
        <v>132</v>
      </c>
      <c r="D33" s="13">
        <v>4000</v>
      </c>
      <c r="E33" s="13" t="s">
        <v>133</v>
      </c>
      <c r="F33" s="13" t="s">
        <v>91</v>
      </c>
      <c r="G33" s="13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20</vt:i4>
      </vt:variant>
    </vt:vector>
  </HeadingPairs>
  <TitlesOfParts>
    <vt:vector size="20" baseType="lpstr">
      <vt:lpstr>Answer Report Hot Tubes</vt:lpstr>
      <vt:lpstr>Sensitivity Report Hot Tubes</vt:lpstr>
      <vt:lpstr>Exemplo Hot Tubes</vt:lpstr>
      <vt:lpstr>Ex 3.5_2.16</vt:lpstr>
      <vt:lpstr>Ex 3.7_2.19</vt:lpstr>
      <vt:lpstr>Answer Report 3.8_2.22_4.8</vt:lpstr>
      <vt:lpstr>Sensitivity Report 3.8_2.22_4.8</vt:lpstr>
      <vt:lpstr>Ex 3.8_2.22_4.8</vt:lpstr>
      <vt:lpstr>Rel Resposta 3.13_4.12</vt:lpstr>
      <vt:lpstr>Rel Sensibilidade 3.13_4.12</vt:lpstr>
      <vt:lpstr>Ex 3.13_4.12</vt:lpstr>
      <vt:lpstr>Rel Resposta 3.16_4.15</vt:lpstr>
      <vt:lpstr>Rel Sensib 3.16_4.15</vt:lpstr>
      <vt:lpstr>Ex 3.16_4.15</vt:lpstr>
      <vt:lpstr>Rel Resposta 3.21_4.18</vt:lpstr>
      <vt:lpstr>Rel Sensibil 3.21_4.18</vt:lpstr>
      <vt:lpstr>Ex 3.21_4.18</vt:lpstr>
      <vt:lpstr>Rel de Respostas 3.23_4.18_4.20</vt:lpstr>
      <vt:lpstr>Rel de Sensibili 3.23_4.18_4.20</vt:lpstr>
      <vt:lpstr>Ex 3.23_4.18_4.20</vt:lpstr>
    </vt:vector>
  </TitlesOfParts>
  <Company>ISCTE-IUL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Convidado</dc:creator>
  <cp:lastModifiedBy>André Silvestre</cp:lastModifiedBy>
  <cp:lastPrinted>2021-04-29T10:52:11Z</cp:lastPrinted>
  <dcterms:created xsi:type="dcterms:W3CDTF">2012-02-08T11:49:11Z</dcterms:created>
  <dcterms:modified xsi:type="dcterms:W3CDTF">2023-01-14T14:51:58Z</dcterms:modified>
</cp:coreProperties>
</file>